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https://icfonline.sharepoint.com/teams/AFPMConsolidated/Shared Documents/General/Hawaii SEO Technical Support 2020-2023/EIIRP/New Forms/"/>
    </mc:Choice>
  </mc:AlternateContent>
  <xr:revisionPtr revIDLastSave="18" documentId="8_{65931B92-4F77-44D9-8202-7461ADA5DE11}" xr6:coauthVersionLast="47" xr6:coauthVersionMax="47" xr10:uidLastSave="{369CA06B-F10C-4DA6-B60D-F288B7EB1333}"/>
  <workbookProtection workbookAlgorithmName="SHA-512" workbookHashValue="TpSLy9ipHaPrLfHttWU7tiTJl/8x6HLT1+L3Z3LgY3HDpxEamSHUa7ob1GzXEWNhj8NRt6sjJrXQ2R1Yscl9xA==" workbookSaltValue="0n1lGjnxaqsqGTNEPj/06g==" workbookSpinCount="100000" lockStructure="1"/>
  <bookViews>
    <workbookView xWindow="-14505" yWindow="0" windowWidth="14610" windowHeight="15585" tabRatio="742" xr2:uid="{00000000-000D-0000-FFFF-FFFF00000000}"/>
  </bookViews>
  <sheets>
    <sheet name="(1)&amp;(2)" sheetId="8" r:id="rId1"/>
    <sheet name="(3) Imports" sheetId="1" r:id="rId2"/>
    <sheet name="FormData" sheetId="26" state="hidden" r:id="rId3"/>
    <sheet name="RawData" sheetId="25" state="hidden" r:id="rId4"/>
    <sheet name="Facility" sheetId="22" state="hidden" r:id="rId5"/>
    <sheet name="Ports" sheetId="23" state="hidden" r:id="rId6"/>
    <sheet name="Destinations" sheetId="24" state="hidden" r:id="rId7"/>
    <sheet name="AllProductData" sheetId="27" state="hidden" r:id="rId8"/>
  </sheets>
  <externalReferences>
    <externalReference r:id="rId9"/>
  </externalReferences>
  <definedNames>
    <definedName name="_xlnm._FilterDatabase" localSheetId="4" hidden="1">Facility!$A$37:$B$59</definedName>
    <definedName name="PORTS" localSheetId="7">[1]List!$L$3:$L$12</definedName>
    <definedName name="PORTS" localSheetId="2">[1]List!$L$3:$L$12</definedName>
    <definedName name="PORTS" localSheetId="3">[1]List!$L$3:$L$12</definedName>
    <definedName name="POR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0" i="27" l="1"/>
  <c r="E50" i="27"/>
  <c r="F50" i="27"/>
  <c r="G50" i="27"/>
  <c r="H50" i="27"/>
  <c r="I50" i="27"/>
  <c r="D51" i="27"/>
  <c r="E51" i="27"/>
  <c r="F51" i="27"/>
  <c r="G51" i="27"/>
  <c r="H51" i="27"/>
  <c r="I51" i="27"/>
  <c r="D3" i="27"/>
  <c r="E3" i="27"/>
  <c r="F3" i="27"/>
  <c r="G3" i="27"/>
  <c r="H3" i="27"/>
  <c r="I3" i="27"/>
  <c r="D4" i="27"/>
  <c r="E4" i="27"/>
  <c r="F4" i="27"/>
  <c r="G4" i="27"/>
  <c r="H4" i="27"/>
  <c r="I4" i="27"/>
  <c r="D5" i="27"/>
  <c r="E5" i="27"/>
  <c r="F5" i="27"/>
  <c r="G5" i="27"/>
  <c r="H5" i="27"/>
  <c r="I5" i="27"/>
  <c r="D6" i="27"/>
  <c r="E6" i="27"/>
  <c r="F6" i="27"/>
  <c r="G6" i="27"/>
  <c r="H6" i="27"/>
  <c r="I6" i="27"/>
  <c r="D7" i="27"/>
  <c r="E7" i="27"/>
  <c r="F7" i="27"/>
  <c r="A7" i="27" s="1"/>
  <c r="G7" i="27"/>
  <c r="H7" i="27"/>
  <c r="I7" i="27"/>
  <c r="D8" i="27"/>
  <c r="E8" i="27"/>
  <c r="F8" i="27"/>
  <c r="G8" i="27"/>
  <c r="H8" i="27"/>
  <c r="I8" i="27"/>
  <c r="D9" i="27"/>
  <c r="E9" i="27"/>
  <c r="F9" i="27"/>
  <c r="G9" i="27"/>
  <c r="H9" i="27"/>
  <c r="I9" i="27"/>
  <c r="D10" i="27"/>
  <c r="E10" i="27"/>
  <c r="F10" i="27"/>
  <c r="G10" i="27"/>
  <c r="H10" i="27"/>
  <c r="I10" i="27"/>
  <c r="D11" i="27"/>
  <c r="E11" i="27"/>
  <c r="F11" i="27"/>
  <c r="G11" i="27"/>
  <c r="H11" i="27"/>
  <c r="I11" i="27"/>
  <c r="D12" i="27"/>
  <c r="E12" i="27"/>
  <c r="F12" i="27"/>
  <c r="G12" i="27"/>
  <c r="H12" i="27"/>
  <c r="I12" i="27"/>
  <c r="D13" i="27"/>
  <c r="E13" i="27"/>
  <c r="F13" i="27"/>
  <c r="G13" i="27"/>
  <c r="H13" i="27"/>
  <c r="I13" i="27"/>
  <c r="D14" i="27"/>
  <c r="E14" i="27"/>
  <c r="F14" i="27"/>
  <c r="G14" i="27"/>
  <c r="H14" i="27"/>
  <c r="I14" i="27"/>
  <c r="D15" i="27"/>
  <c r="E15" i="27"/>
  <c r="F15" i="27"/>
  <c r="G15" i="27"/>
  <c r="H15" i="27"/>
  <c r="I15" i="27"/>
  <c r="D16" i="27"/>
  <c r="E16" i="27"/>
  <c r="F16" i="27"/>
  <c r="G16" i="27"/>
  <c r="H16" i="27"/>
  <c r="I16" i="27"/>
  <c r="D17" i="27"/>
  <c r="E17" i="27"/>
  <c r="F17" i="27"/>
  <c r="A17" i="27" s="1"/>
  <c r="G17" i="27"/>
  <c r="H17" i="27"/>
  <c r="I17" i="27"/>
  <c r="D18" i="27"/>
  <c r="E18" i="27"/>
  <c r="F18" i="27"/>
  <c r="G18" i="27"/>
  <c r="H18" i="27"/>
  <c r="I18" i="27"/>
  <c r="D19" i="27"/>
  <c r="E19" i="27"/>
  <c r="F19" i="27"/>
  <c r="G19" i="27"/>
  <c r="H19" i="27"/>
  <c r="I19" i="27"/>
  <c r="D20" i="27"/>
  <c r="E20" i="27"/>
  <c r="F20" i="27"/>
  <c r="G20" i="27"/>
  <c r="H20" i="27"/>
  <c r="I20" i="27"/>
  <c r="D21" i="27"/>
  <c r="E21" i="27"/>
  <c r="F21" i="27"/>
  <c r="G21" i="27"/>
  <c r="H21" i="27"/>
  <c r="I21" i="27"/>
  <c r="D22" i="27"/>
  <c r="E22" i="27"/>
  <c r="F22" i="27"/>
  <c r="G22" i="27"/>
  <c r="H22" i="27"/>
  <c r="I22" i="27"/>
  <c r="D23" i="27"/>
  <c r="E23" i="27"/>
  <c r="F23" i="27"/>
  <c r="G23" i="27"/>
  <c r="H23" i="27"/>
  <c r="I23" i="27"/>
  <c r="D24" i="27"/>
  <c r="E24" i="27"/>
  <c r="F24" i="27"/>
  <c r="G24" i="27"/>
  <c r="H24" i="27"/>
  <c r="I24" i="27"/>
  <c r="D25" i="27"/>
  <c r="E25" i="27"/>
  <c r="F25" i="27"/>
  <c r="G25" i="27"/>
  <c r="H25" i="27"/>
  <c r="I25" i="27"/>
  <c r="D26" i="27"/>
  <c r="E26" i="27"/>
  <c r="F26" i="27"/>
  <c r="G26" i="27"/>
  <c r="A26" i="27" s="1"/>
  <c r="H26" i="27"/>
  <c r="I26" i="27"/>
  <c r="D27" i="27"/>
  <c r="E27" i="27"/>
  <c r="F27" i="27"/>
  <c r="G27" i="27"/>
  <c r="H27" i="27"/>
  <c r="I27" i="27"/>
  <c r="D28" i="27"/>
  <c r="E28" i="27"/>
  <c r="F28" i="27"/>
  <c r="G28" i="27"/>
  <c r="H28" i="27"/>
  <c r="I28" i="27"/>
  <c r="D29" i="27"/>
  <c r="E29" i="27"/>
  <c r="F29" i="27"/>
  <c r="G29" i="27"/>
  <c r="H29" i="27"/>
  <c r="I29" i="27"/>
  <c r="B30" i="27"/>
  <c r="D30" i="27"/>
  <c r="E30" i="27"/>
  <c r="F30" i="27"/>
  <c r="G30" i="27"/>
  <c r="H30" i="27"/>
  <c r="I30" i="27"/>
  <c r="D31" i="27"/>
  <c r="E31" i="27"/>
  <c r="F31" i="27"/>
  <c r="G31" i="27"/>
  <c r="H31" i="27"/>
  <c r="I31" i="27"/>
  <c r="D32" i="27"/>
  <c r="E32" i="27"/>
  <c r="F32" i="27"/>
  <c r="G32" i="27"/>
  <c r="H32" i="27"/>
  <c r="I32" i="27"/>
  <c r="D33" i="27"/>
  <c r="C33" i="27" s="1"/>
  <c r="E33" i="27"/>
  <c r="F33" i="27"/>
  <c r="G33" i="27"/>
  <c r="H33" i="27"/>
  <c r="I33" i="27"/>
  <c r="D34" i="27"/>
  <c r="E34" i="27"/>
  <c r="F34" i="27"/>
  <c r="G34" i="27"/>
  <c r="H34" i="27"/>
  <c r="I34" i="27"/>
  <c r="D35" i="27"/>
  <c r="E35" i="27"/>
  <c r="F35" i="27"/>
  <c r="G35" i="27"/>
  <c r="H35" i="27"/>
  <c r="I35" i="27"/>
  <c r="D36" i="27"/>
  <c r="E36" i="27"/>
  <c r="F36" i="27"/>
  <c r="G36" i="27"/>
  <c r="H36" i="27"/>
  <c r="I36" i="27"/>
  <c r="D37" i="27"/>
  <c r="E37" i="27"/>
  <c r="F37" i="27"/>
  <c r="G37" i="27"/>
  <c r="H37" i="27"/>
  <c r="I37" i="27"/>
  <c r="D38" i="27"/>
  <c r="E38" i="27"/>
  <c r="F38" i="27"/>
  <c r="G38" i="27"/>
  <c r="H38" i="27"/>
  <c r="I38" i="27"/>
  <c r="D39" i="27"/>
  <c r="E39" i="27"/>
  <c r="F39" i="27"/>
  <c r="G39" i="27"/>
  <c r="H39" i="27"/>
  <c r="I39" i="27"/>
  <c r="D40" i="27"/>
  <c r="E40" i="27"/>
  <c r="F40" i="27"/>
  <c r="G40" i="27"/>
  <c r="H40" i="27"/>
  <c r="I40" i="27"/>
  <c r="D41" i="27"/>
  <c r="A41" i="27" s="1"/>
  <c r="E41" i="27"/>
  <c r="F41" i="27"/>
  <c r="G41" i="27"/>
  <c r="H41" i="27"/>
  <c r="I41" i="27"/>
  <c r="D42" i="27"/>
  <c r="E42" i="27"/>
  <c r="F42" i="27"/>
  <c r="G42" i="27"/>
  <c r="H42" i="27"/>
  <c r="I42" i="27"/>
  <c r="D43" i="27"/>
  <c r="E43" i="27"/>
  <c r="F43" i="27"/>
  <c r="G43" i="27"/>
  <c r="H43" i="27"/>
  <c r="I43" i="27"/>
  <c r="D44" i="27"/>
  <c r="E44" i="27"/>
  <c r="F44" i="27"/>
  <c r="G44" i="27"/>
  <c r="H44" i="27"/>
  <c r="I44" i="27"/>
  <c r="D45" i="27"/>
  <c r="B45" i="27" s="1"/>
  <c r="E45" i="27"/>
  <c r="F45" i="27"/>
  <c r="G45" i="27"/>
  <c r="H45" i="27"/>
  <c r="I45" i="27"/>
  <c r="D46" i="27"/>
  <c r="E46" i="27"/>
  <c r="F46" i="27"/>
  <c r="G46" i="27"/>
  <c r="H46" i="27"/>
  <c r="I46" i="27"/>
  <c r="D47" i="27"/>
  <c r="E47" i="27"/>
  <c r="F47" i="27"/>
  <c r="G47" i="27"/>
  <c r="H47" i="27"/>
  <c r="I47" i="27"/>
  <c r="D48" i="27"/>
  <c r="E48" i="27"/>
  <c r="F48" i="27"/>
  <c r="G48" i="27"/>
  <c r="H48" i="27"/>
  <c r="I48" i="27"/>
  <c r="D49" i="27"/>
  <c r="E49" i="27"/>
  <c r="F49" i="27"/>
  <c r="G49" i="27"/>
  <c r="H49" i="27"/>
  <c r="I49" i="27"/>
  <c r="J23" i="1"/>
  <c r="J22" i="1"/>
  <c r="I2" i="27"/>
  <c r="H2" i="27"/>
  <c r="G2" i="27"/>
  <c r="F2" i="27"/>
  <c r="E2" i="27"/>
  <c r="C2" i="27" s="1"/>
  <c r="D2" i="27"/>
  <c r="A2" i="27" s="1"/>
  <c r="J25" i="1"/>
  <c r="G2" i="26" s="1"/>
  <c r="J26" i="1"/>
  <c r="B19" i="27" l="1"/>
  <c r="B2" i="27"/>
  <c r="A24" i="27"/>
  <c r="C8" i="27"/>
  <c r="B47" i="27"/>
  <c r="B21" i="27"/>
  <c r="B36" i="27"/>
  <c r="B39" i="27"/>
  <c r="C26" i="27"/>
  <c r="A10" i="27"/>
  <c r="A48" i="27"/>
  <c r="A39" i="27"/>
  <c r="A14" i="27"/>
  <c r="A28" i="27"/>
  <c r="B23" i="27"/>
  <c r="A12" i="27"/>
  <c r="B35" i="27"/>
  <c r="B17" i="27"/>
  <c r="B38" i="27"/>
  <c r="B32" i="27"/>
  <c r="B27" i="27"/>
  <c r="A20" i="27"/>
  <c r="B8" i="27"/>
  <c r="C37" i="27"/>
  <c r="A25" i="27"/>
  <c r="B41" i="27"/>
  <c r="C10" i="27"/>
  <c r="B5" i="27"/>
  <c r="C39" i="27"/>
  <c r="C46" i="27"/>
  <c r="C41" i="27"/>
  <c r="A34" i="27"/>
  <c r="C17" i="27"/>
  <c r="B12" i="27"/>
  <c r="A5" i="27"/>
  <c r="A32" i="27"/>
  <c r="A8" i="27"/>
  <c r="C47" i="27"/>
  <c r="A38" i="27"/>
  <c r="A29" i="27"/>
  <c r="C22" i="27"/>
  <c r="B14" i="27"/>
  <c r="C34" i="27"/>
  <c r="B43" i="27"/>
  <c r="A36" i="27"/>
  <c r="A51" i="27"/>
  <c r="A47" i="27"/>
  <c r="A43" i="27"/>
  <c r="C36" i="27"/>
  <c r="B26" i="27"/>
  <c r="C24" i="27"/>
  <c r="C21" i="27"/>
  <c r="A19" i="27"/>
  <c r="B15" i="27"/>
  <c r="B31" i="27"/>
  <c r="B24" i="27"/>
  <c r="B7" i="27"/>
  <c r="A49" i="27"/>
  <c r="C38" i="27"/>
  <c r="B49" i="27"/>
  <c r="A45" i="27"/>
  <c r="B11" i="27"/>
  <c r="A9" i="27"/>
  <c r="B10" i="27"/>
  <c r="A27" i="27"/>
  <c r="A4" i="27"/>
  <c r="A40" i="27"/>
  <c r="B33" i="27"/>
  <c r="B28" i="27"/>
  <c r="A21" i="27"/>
  <c r="C18" i="27"/>
  <c r="B16" i="27"/>
  <c r="A11" i="27"/>
  <c r="C44" i="27"/>
  <c r="B42" i="27"/>
  <c r="A33" i="27"/>
  <c r="A16" i="27"/>
  <c r="C50" i="27"/>
  <c r="C48" i="27"/>
  <c r="A42" i="27"/>
  <c r="A35" i="27"/>
  <c r="A23" i="27"/>
  <c r="B50" i="27"/>
  <c r="A3" i="27"/>
  <c r="A30" i="27"/>
  <c r="A18" i="27"/>
  <c r="A13" i="27"/>
  <c r="C6" i="27"/>
  <c r="A50" i="27"/>
  <c r="C51" i="27"/>
  <c r="B51" i="27"/>
  <c r="B37" i="27"/>
  <c r="A31" i="27"/>
  <c r="C29" i="27"/>
  <c r="B22" i="27"/>
  <c r="A15" i="27"/>
  <c r="C13" i="27"/>
  <c r="B6" i="27"/>
  <c r="C31" i="27"/>
  <c r="C15" i="27"/>
  <c r="B44" i="27"/>
  <c r="A37" i="27"/>
  <c r="B29" i="27"/>
  <c r="A22" i="27"/>
  <c r="C20" i="27"/>
  <c r="B13" i="27"/>
  <c r="A6" i="27"/>
  <c r="C4" i="27"/>
  <c r="A44" i="27"/>
  <c r="C42" i="27"/>
  <c r="C27" i="27"/>
  <c r="B20" i="27"/>
  <c r="C11" i="27"/>
  <c r="B4" i="27"/>
  <c r="A46" i="27"/>
  <c r="B48" i="27"/>
  <c r="C40" i="27"/>
  <c r="B34" i="27"/>
  <c r="C25" i="27"/>
  <c r="B18" i="27"/>
  <c r="C9" i="27"/>
  <c r="B46" i="27"/>
  <c r="B40" i="27"/>
  <c r="C32" i="27"/>
  <c r="B25" i="27"/>
  <c r="C16" i="27"/>
  <c r="B9" i="27"/>
  <c r="C23" i="27"/>
  <c r="C7" i="27"/>
  <c r="C45" i="27"/>
  <c r="C30" i="27"/>
  <c r="C14" i="27"/>
  <c r="C5" i="27"/>
  <c r="C12" i="27"/>
  <c r="C43" i="27"/>
  <c r="C28" i="27"/>
  <c r="C49" i="27"/>
  <c r="C35" i="27"/>
  <c r="C19" i="27"/>
  <c r="C3" i="27"/>
  <c r="B3" i="27"/>
  <c r="K2" i="26"/>
  <c r="J2" i="26"/>
  <c r="I2" i="26"/>
  <c r="A2" i="25" l="1" a="1"/>
  <c r="A2" i="25" s="1"/>
  <c r="E2" i="26"/>
  <c r="D2" i="26"/>
  <c r="M87" i="1"/>
  <c r="L2" i="26" s="1"/>
  <c r="M89" i="1"/>
  <c r="M2" i="26" s="1"/>
  <c r="J24" i="1" l="1"/>
  <c r="I39" i="8"/>
  <c r="F41" i="8"/>
  <c r="J18" i="1"/>
  <c r="J20" i="1" s="1"/>
  <c r="J27" i="1"/>
  <c r="H2" i="26" s="1"/>
  <c r="J21" i="1" l="1"/>
  <c r="F2" i="26"/>
  <c r="C2" i="26"/>
  <c r="J19" i="1"/>
  <c r="Y84" i="1"/>
  <c r="Y83" i="1"/>
  <c r="Y82" i="1"/>
  <c r="Y81" i="1"/>
  <c r="Y80" i="1"/>
  <c r="Q41" i="8"/>
  <c r="M41" i="8"/>
  <c r="AK91" i="1" l="1"/>
  <c r="A2" i="26"/>
  <c r="A13" i="1"/>
  <c r="BA20" i="8"/>
  <c r="BA22" i="8"/>
  <c r="BA21" i="8"/>
  <c r="BA19" i="8"/>
  <c r="BA18" i="8"/>
  <c r="BA17" i="8"/>
  <c r="BA16" i="8"/>
  <c r="BA15" i="8"/>
  <c r="BA13" i="8"/>
  <c r="BA12" i="8"/>
  <c r="BA11" i="8"/>
  <c r="BA10" i="8"/>
  <c r="BA6" i="8"/>
  <c r="BA4" i="8"/>
  <c r="BA5" i="8"/>
  <c r="BA3" i="8"/>
  <c r="O69" i="1"/>
  <c r="O70" i="1"/>
  <c r="O71" i="1"/>
  <c r="O72" i="1"/>
  <c r="O73" i="1"/>
  <c r="O74" i="1"/>
  <c r="O75" i="1"/>
  <c r="O76" i="1"/>
  <c r="O77" i="1"/>
  <c r="O78" i="1"/>
  <c r="O68" i="1"/>
  <c r="N84" i="1"/>
  <c r="N83" i="1"/>
  <c r="N82" i="1"/>
  <c r="N81" i="1"/>
  <c r="N80" i="1"/>
  <c r="Y78" i="1"/>
  <c r="Y77" i="1"/>
  <c r="Y76" i="1"/>
  <c r="Y75" i="1"/>
  <c r="Y74" i="1"/>
  <c r="Y73" i="1"/>
  <c r="Y72" i="1"/>
  <c r="Y71" i="1"/>
  <c r="Y70" i="1"/>
  <c r="Y69" i="1"/>
  <c r="Y68" i="1"/>
  <c r="AA68" i="8"/>
  <c r="O80" i="1"/>
  <c r="O84" i="1"/>
  <c r="Y34" i="1"/>
  <c r="Y35" i="1"/>
  <c r="Y36" i="1"/>
  <c r="Y37" i="1"/>
  <c r="Y38" i="1"/>
  <c r="Y39" i="1"/>
  <c r="Y40" i="1"/>
  <c r="Y42" i="1"/>
  <c r="Y43" i="1"/>
  <c r="Y44" i="1"/>
  <c r="Y45" i="1"/>
  <c r="Y46" i="1"/>
  <c r="Y47" i="1"/>
  <c r="Y48" i="1"/>
  <c r="Y49" i="1"/>
  <c r="Y50" i="1"/>
  <c r="Y51" i="1"/>
  <c r="Y52" i="1"/>
  <c r="Y53" i="1"/>
  <c r="Y54" i="1"/>
  <c r="Y55" i="1"/>
  <c r="Y56" i="1"/>
  <c r="Y57" i="1"/>
  <c r="Y58" i="1"/>
  <c r="Y59" i="1"/>
  <c r="Y60" i="1"/>
  <c r="Y61" i="1"/>
  <c r="Y62" i="1"/>
  <c r="Y63" i="1"/>
  <c r="Y64" i="1"/>
  <c r="Y66" i="1"/>
  <c r="Y33" i="1"/>
  <c r="J28" i="1"/>
  <c r="O81" i="1"/>
  <c r="O82" i="1"/>
  <c r="O83" i="1"/>
  <c r="BA2" i="8"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<sst xmlns="http://schemas.openxmlformats.org/spreadsheetml/2006/main" count="871" uniqueCount="672">
  <si>
    <t>Raw Data</t>
  </si>
  <si>
    <t>Resubmission?</t>
  </si>
  <si>
    <t>Company Name</t>
  </si>
  <si>
    <t>Rpt Pd</t>
  </si>
  <si>
    <t>Rpt Date</t>
  </si>
  <si>
    <t>ID No</t>
  </si>
  <si>
    <t>Info changed?</t>
  </si>
  <si>
    <t>Distributor</t>
  </si>
  <si>
    <t>Form DBEDT-110</t>
  </si>
  <si>
    <t>Refiner</t>
  </si>
  <si>
    <t>MONTHLY PETROLEUM IMPORTS REPORT</t>
  </si>
  <si>
    <t>Facility Location</t>
  </si>
  <si>
    <t>This Report is mandatory under chapter 486J, Hawaii Revised Statutes ("HRS").  Violations are subject to civil and criminal penalties pursuant to HRS § 486J-9 and other applicable laws or orders. CONFIDENTIAL PURSUANT TO APPLICABLE STATUTORY AUTHORITY (E.G., HRS § 486J-6) AND APPLICABLE PROTECTIVE ORDERS.</t>
  </si>
  <si>
    <t>Facility City</t>
  </si>
  <si>
    <t>Facility State</t>
  </si>
  <si>
    <t>Part 1. Respondent Identification</t>
  </si>
  <si>
    <t>Part 2. Submission or Resubmission Information</t>
  </si>
  <si>
    <t>Facility Zip</t>
  </si>
  <si>
    <t>Mailing Add same?</t>
  </si>
  <si>
    <t>Mailing Add</t>
  </si>
  <si>
    <t>Mailing City</t>
  </si>
  <si>
    <t>COMPANY NAME:</t>
  </si>
  <si>
    <t>Mailing State</t>
  </si>
  <si>
    <t>Mailing Zip</t>
  </si>
  <si>
    <t>REPORT PERIOD  (Month Ending):</t>
  </si>
  <si>
    <t>MONTH (##)</t>
  </si>
  <si>
    <t>YEAR</t>
  </si>
  <si>
    <t>A completed form must be received on or before the last day of the month following the end of the report month (e.g, July 2023 report period must be received on or before August 31, 2023).</t>
  </si>
  <si>
    <t>Contact Name</t>
  </si>
  <si>
    <t xml:space="preserve">Phone </t>
  </si>
  <si>
    <t>REPORT DATE:</t>
  </si>
  <si>
    <t>DAY</t>
  </si>
  <si>
    <t>Email</t>
  </si>
  <si>
    <t>Comments</t>
  </si>
  <si>
    <t>If respondent contact information has changed since the previous report, please check box and fill out the form below. If more than one contact and/or facility information has changed, please provide additional changes in the comments section below.</t>
  </si>
  <si>
    <t xml:space="preserve">Please submit a separate report for each importing facility. </t>
  </si>
  <si>
    <t>Doing business as a (check all that apply):</t>
  </si>
  <si>
    <t>Facility Name:</t>
  </si>
  <si>
    <t>Facility Location:</t>
  </si>
  <si>
    <t xml:space="preserve">City: </t>
  </si>
  <si>
    <t xml:space="preserve">State: </t>
  </si>
  <si>
    <t xml:space="preserve">   Zip:  </t>
  </si>
  <si>
    <t>Mailing Address:</t>
  </si>
  <si>
    <t xml:space="preserve">Contact Name: </t>
  </si>
  <si>
    <t xml:space="preserve">Phone Number: </t>
  </si>
  <si>
    <t>­</t>
  </si>
  <si>
    <t xml:space="preserve">   Ext.:</t>
  </si>
  <si>
    <t xml:space="preserve">Email address: </t>
  </si>
  <si>
    <t>COMMENTS: Please decribe any unusual aspect of the company's reporting month's operations and/or reason for resubmission.</t>
  </si>
  <si>
    <t>I certify under penalty of perjury (under section 486J-9b) that the information contained in this report is true, correct and complete to the best of my knowledge. I am authorized to file this report on behalf of the company.</t>
  </si>
  <si>
    <t>Name</t>
  </si>
  <si>
    <t>Title</t>
  </si>
  <si>
    <t>Date</t>
  </si>
  <si>
    <t>Part 3. Import Activity Detail</t>
  </si>
  <si>
    <t>Company Short Code</t>
  </si>
  <si>
    <t>Company Code</t>
  </si>
  <si>
    <t>Form Code</t>
  </si>
  <si>
    <t>Facility Name</t>
  </si>
  <si>
    <t>Island</t>
  </si>
  <si>
    <t>Island Code</t>
  </si>
  <si>
    <t>Report Date</t>
  </si>
  <si>
    <t>Report Period (Month Ending)</t>
  </si>
  <si>
    <t>Report Period</t>
  </si>
  <si>
    <t>Resubmission (Y/N)</t>
  </si>
  <si>
    <t>Line No.</t>
  </si>
  <si>
    <t xml:space="preserve">Product Description </t>
  </si>
  <si>
    <t>Product No.</t>
  </si>
  <si>
    <t>Port of Entry</t>
  </si>
  <si>
    <t>State or Country of Origin</t>
  </si>
  <si>
    <t xml:space="preserve">Volume of Import </t>
  </si>
  <si>
    <t xml:space="preserve">Sulfur % by Weight </t>
  </si>
  <si>
    <t xml:space="preserve">API Gravity </t>
  </si>
  <si>
    <t>(Select from list)</t>
  </si>
  <si>
    <t>(if product has more than one origin, then list below line 34)</t>
  </si>
  <si>
    <t>(Barrels)</t>
  </si>
  <si>
    <t>(Crude Oil and Residual Fuel Oil Only)</t>
  </si>
  <si>
    <t>(at 60°F; Crude Oil Only)</t>
  </si>
  <si>
    <t>Crude Oil</t>
  </si>
  <si>
    <t>001</t>
  </si>
  <si>
    <t>.</t>
  </si>
  <si>
    <t>Unleaded Gasoline Regular (no ethanol finished)</t>
  </si>
  <si>
    <t>002</t>
  </si>
  <si>
    <t>Unleaded Gasoline Midgrade (no ethanol finished)</t>
  </si>
  <si>
    <t>003</t>
  </si>
  <si>
    <t>Unleaded Gasoline Premium (no ethanol finished)</t>
  </si>
  <si>
    <t>004</t>
  </si>
  <si>
    <t>Gasoline (E10) Regular</t>
  </si>
  <si>
    <t>005</t>
  </si>
  <si>
    <t>Gasoline (E10) Midgrade</t>
  </si>
  <si>
    <t>006</t>
  </si>
  <si>
    <t>Gasoline (E10) Premium</t>
  </si>
  <si>
    <t>007</t>
  </si>
  <si>
    <t>HIBOB Regular</t>
  </si>
  <si>
    <t>008</t>
  </si>
  <si>
    <t>HIBOB Premium</t>
  </si>
  <si>
    <t>009</t>
  </si>
  <si>
    <t>Aviation</t>
  </si>
  <si>
    <t>010</t>
  </si>
  <si>
    <t>Jet Kerosene, Non-bonded</t>
  </si>
  <si>
    <t>011</t>
  </si>
  <si>
    <t>Jet Kerosene, Bonded</t>
  </si>
  <si>
    <t>012</t>
  </si>
  <si>
    <t>Military Jet Fuel (JP5 and JP8)</t>
  </si>
  <si>
    <t>013</t>
  </si>
  <si>
    <t>No. 2 Diesel Sulfur &lt;= 15 ppm</t>
  </si>
  <si>
    <t>015</t>
  </si>
  <si>
    <t>No. 2 Diesel 15 ppm &lt; Sulfur &lt;= 500 ppm</t>
  </si>
  <si>
    <t>016</t>
  </si>
  <si>
    <t>No. 2 Diesel Sulfur &gt; 500</t>
  </si>
  <si>
    <t>017</t>
  </si>
  <si>
    <t>No. 2 Fuel Oil</t>
  </si>
  <si>
    <t>018</t>
  </si>
  <si>
    <t>Residual Fuel Oil &lt;= 1%</t>
  </si>
  <si>
    <t>021</t>
  </si>
  <si>
    <t>Residual Fuel Oil &gt; 1%</t>
  </si>
  <si>
    <t>022</t>
  </si>
  <si>
    <t>Vacuum Gas Oil</t>
  </si>
  <si>
    <t>024</t>
  </si>
  <si>
    <t>Intermediate Fuel Oil</t>
  </si>
  <si>
    <t>025</t>
  </si>
  <si>
    <t>Asphalt</t>
  </si>
  <si>
    <t>029</t>
  </si>
  <si>
    <t>Propane HD-5 (Consumer)</t>
  </si>
  <si>
    <t>030</t>
  </si>
  <si>
    <t>Ethanol</t>
  </si>
  <si>
    <t>034</t>
  </si>
  <si>
    <t>Biodiesel &gt;95%</t>
  </si>
  <si>
    <t>036</t>
  </si>
  <si>
    <t>Biodiesel &lt;30%</t>
  </si>
  <si>
    <t>037</t>
  </si>
  <si>
    <t>Synthetic Natural Gas</t>
  </si>
  <si>
    <t>038</t>
  </si>
  <si>
    <t>Synthetic Natural Gas Feedstock</t>
  </si>
  <si>
    <t>039</t>
  </si>
  <si>
    <t>Alkylate</t>
  </si>
  <si>
    <t>040</t>
  </si>
  <si>
    <t>Reformate</t>
  </si>
  <si>
    <t>041</t>
  </si>
  <si>
    <t>Motor Gasoline Blend Components</t>
  </si>
  <si>
    <t>048</t>
  </si>
  <si>
    <t>Naphtha</t>
  </si>
  <si>
    <t>049</t>
  </si>
  <si>
    <t>Unfinished Oil (all other)</t>
  </si>
  <si>
    <t>058</t>
  </si>
  <si>
    <t>LIST PRODUCTS THAT HAVE MORE THAN ONE STATE OR COUNTRY OF ORIGIN (Select from list):</t>
  </si>
  <si>
    <t>OTHER (Not listed above): Specify below</t>
  </si>
  <si>
    <t>TOTAL NUMBER OF PRODUCTS REPORTED</t>
  </si>
  <si>
    <t>TOTAL BARRELS REPORTED</t>
  </si>
  <si>
    <t xml:space="preserve">Form code: </t>
  </si>
  <si>
    <t>DBEDT-110</t>
  </si>
  <si>
    <t>`</t>
  </si>
  <si>
    <t>Facility Street Address</t>
  </si>
  <si>
    <t>City</t>
  </si>
  <si>
    <t>State</t>
  </si>
  <si>
    <t>Zip</t>
  </si>
  <si>
    <t>Facility Code</t>
  </si>
  <si>
    <t>Code</t>
  </si>
  <si>
    <t>Aloha Hilo Terminal</t>
  </si>
  <si>
    <t>999 Kalanianaole Avenue</t>
  </si>
  <si>
    <t>Hilo</t>
  </si>
  <si>
    <t>HI</t>
  </si>
  <si>
    <t>96720</t>
  </si>
  <si>
    <t>Hawaii</t>
  </si>
  <si>
    <t>TM_013</t>
  </si>
  <si>
    <t>Aloha Hilo Terminal 2</t>
  </si>
  <si>
    <t>661 Kalanianaole Avenue</t>
  </si>
  <si>
    <t>TM_014</t>
  </si>
  <si>
    <t>Aloha Honolulu Terminal</t>
  </si>
  <si>
    <t>789 North Nimitz Highway</t>
  </si>
  <si>
    <t>Honolulu</t>
  </si>
  <si>
    <t>96817</t>
  </si>
  <si>
    <t>O'ahu</t>
  </si>
  <si>
    <t>TM_006</t>
  </si>
  <si>
    <t>Aloha Kahului Terminal</t>
  </si>
  <si>
    <t>60 Hobron Avenue</t>
  </si>
  <si>
    <t>Kahului</t>
  </si>
  <si>
    <t>96732</t>
  </si>
  <si>
    <t>Maui</t>
  </si>
  <si>
    <t>TM_015</t>
  </si>
  <si>
    <t>Aloha Nawiliwili Terminal</t>
  </si>
  <si>
    <t>3145 Waapa Road</t>
  </si>
  <si>
    <t>Lihue</t>
  </si>
  <si>
    <t>96766</t>
  </si>
  <si>
    <t>Kaua'i</t>
  </si>
  <si>
    <t>TM_016</t>
  </si>
  <si>
    <t>Aloha TFM Kalaeloa Terminal</t>
  </si>
  <si>
    <t>91-119 Hanua Street</t>
  </si>
  <si>
    <t>Kapolei</t>
  </si>
  <si>
    <t>96707</t>
  </si>
  <si>
    <t>TM_010</t>
  </si>
  <si>
    <t>Hawaii Gas Barbers Point</t>
  </si>
  <si>
    <t xml:space="preserve">91-571 Malakole St </t>
  </si>
  <si>
    <t>TM_011</t>
  </si>
  <si>
    <t>Hawaii Gas Hilo Base Yard</t>
  </si>
  <si>
    <t>945 Kalanianaole Ave</t>
  </si>
  <si>
    <t>TM_017</t>
  </si>
  <si>
    <t>Hawaii Gas Kauai Base Yard</t>
  </si>
  <si>
    <t>3000 Waapa Road</t>
  </si>
  <si>
    <t>TM_018</t>
  </si>
  <si>
    <t>Hawaii Gas Kona</t>
  </si>
  <si>
    <t>74-5564 Kaiwi Street</t>
  </si>
  <si>
    <t>Kailua</t>
  </si>
  <si>
    <t>96740</t>
  </si>
  <si>
    <t>TM_019</t>
  </si>
  <si>
    <t>Hawaii Gas Lanai</t>
  </si>
  <si>
    <t>9th Street</t>
  </si>
  <si>
    <t>Lanai City</t>
  </si>
  <si>
    <t>96763</t>
  </si>
  <si>
    <t>Lana'i</t>
  </si>
  <si>
    <t>TM_020</t>
  </si>
  <si>
    <t>Hawaii Gas Maui Base Yard</t>
  </si>
  <si>
    <t>20 Hobron Avenue</t>
  </si>
  <si>
    <t>TM_021</t>
  </si>
  <si>
    <t>Hawaii Gas Molokai</t>
  </si>
  <si>
    <t>Ulili Street</t>
  </si>
  <si>
    <t>Kaunakakai</t>
  </si>
  <si>
    <t>96748</t>
  </si>
  <si>
    <t>Moloka'i</t>
  </si>
  <si>
    <t>TM_022</t>
  </si>
  <si>
    <t>Hawaii Petroleum Kona Cardlock</t>
  </si>
  <si>
    <t>74-5558 B Kaiwi Street</t>
  </si>
  <si>
    <t>Kailua-Kona</t>
  </si>
  <si>
    <t>TM_023</t>
  </si>
  <si>
    <t>014</t>
  </si>
  <si>
    <t>HFFC Airport</t>
  </si>
  <si>
    <t>3201 Aolele Street</t>
  </si>
  <si>
    <t>96819</t>
  </si>
  <si>
    <t>TM_001</t>
  </si>
  <si>
    <t xml:space="preserve">HFFC Sand Island </t>
  </si>
  <si>
    <t>50 Sand Island Access Road</t>
  </si>
  <si>
    <t>TM_002</t>
  </si>
  <si>
    <t>IES Hilo</t>
  </si>
  <si>
    <t>666 Kalanianaole Ave</t>
  </si>
  <si>
    <t>TM_024</t>
  </si>
  <si>
    <t>IES Honolulu</t>
  </si>
  <si>
    <t>777 NI Nimitz Highway</t>
  </si>
  <si>
    <t>TM_004</t>
  </si>
  <si>
    <t>IES Kahului</t>
  </si>
  <si>
    <t>100 Hobron Ave</t>
  </si>
  <si>
    <t>TM_025</t>
  </si>
  <si>
    <t>019</t>
  </si>
  <si>
    <t>IES Port Allen</t>
  </si>
  <si>
    <t>260 Akaula St</t>
  </si>
  <si>
    <t>Eleele</t>
  </si>
  <si>
    <t>96705</t>
  </si>
  <si>
    <t>TM_026</t>
  </si>
  <si>
    <t>020</t>
  </si>
  <si>
    <t>#10 Wharf Rd/Beach Place</t>
  </si>
  <si>
    <t>TM_027</t>
  </si>
  <si>
    <t>Lanai Oil Terminal</t>
  </si>
  <si>
    <t>Kaumalapau Highway</t>
  </si>
  <si>
    <t>TM_028</t>
  </si>
  <si>
    <t>MidPac Petroleum Kawaihae Terminal</t>
  </si>
  <si>
    <t>61-3651 Kawaihae Road</t>
  </si>
  <si>
    <t>Kamuela</t>
  </si>
  <si>
    <t>96743</t>
  </si>
  <si>
    <t>TM_029</t>
  </si>
  <si>
    <t>023</t>
  </si>
  <si>
    <t>Pacific Biodiesel Terminal 1</t>
  </si>
  <si>
    <t>1003 Makepono Street</t>
  </si>
  <si>
    <t>TM_008</t>
  </si>
  <si>
    <t>Pacific Biodiesel Terminal 2</t>
  </si>
  <si>
    <t/>
  </si>
  <si>
    <t>TM_035</t>
  </si>
  <si>
    <t>Pacific Biodiesel Terminal 3</t>
  </si>
  <si>
    <t>40 Hobron Avenue</t>
  </si>
  <si>
    <t>TM_030</t>
  </si>
  <si>
    <t>026</t>
  </si>
  <si>
    <t>Pacific Biodiesel Terminal 4</t>
  </si>
  <si>
    <t>16-240 Mikahala Street</t>
  </si>
  <si>
    <t>Keaau</t>
  </si>
  <si>
    <t>96749</t>
  </si>
  <si>
    <t>TM_031</t>
  </si>
  <si>
    <t>027</t>
  </si>
  <si>
    <t>Par Hilo</t>
  </si>
  <si>
    <t>TM_032</t>
  </si>
  <si>
    <t>028</t>
  </si>
  <si>
    <t>Par Lihue</t>
  </si>
  <si>
    <t>3651 Ahukini Road</t>
  </si>
  <si>
    <t>TM_033</t>
  </si>
  <si>
    <t>Par Maui</t>
  </si>
  <si>
    <t>140 A Hobron Avenue</t>
  </si>
  <si>
    <t>TM_034</t>
  </si>
  <si>
    <t>Par Refinery-East</t>
  </si>
  <si>
    <t>91-325 Komohana Street</t>
  </si>
  <si>
    <t>RF_001</t>
  </si>
  <si>
    <t>031</t>
  </si>
  <si>
    <t>Par Refinery-West</t>
  </si>
  <si>
    <t>91-480 Malakole St</t>
  </si>
  <si>
    <t>RF_002</t>
  </si>
  <si>
    <t>032</t>
  </si>
  <si>
    <t>Par Sand Island</t>
  </si>
  <si>
    <t>2 Sand Island Access Road</t>
  </si>
  <si>
    <t>TM_007</t>
  </si>
  <si>
    <t>033</t>
  </si>
  <si>
    <t xml:space="preserve"> </t>
  </si>
  <si>
    <t>Company Short Name</t>
  </si>
  <si>
    <t>Aloha Petroleum Ltd</t>
  </si>
  <si>
    <t>Aloha</t>
  </si>
  <si>
    <t>B&amp;E Petroleum</t>
  </si>
  <si>
    <t>BE</t>
  </si>
  <si>
    <t>BIG ISLAND ENERGY CO., LLC dba AKANA PETROLEUM</t>
  </si>
  <si>
    <t>BIEnergy/Akana</t>
  </si>
  <si>
    <t>Big Island Biodiesel</t>
  </si>
  <si>
    <t>BigIslBio</t>
  </si>
  <si>
    <t>Chevron U.S.A. Inc.</t>
  </si>
  <si>
    <t>Chevron</t>
  </si>
  <si>
    <t>GARLOW PETROLEUM INC.</t>
  </si>
  <si>
    <t>Garlow</t>
  </si>
  <si>
    <t>Hawaiian Electric Co., Inc.</t>
  </si>
  <si>
    <t>HECO</t>
  </si>
  <si>
    <t>HFFC</t>
  </si>
  <si>
    <t>Hawaii Petroleum</t>
  </si>
  <si>
    <t>HIPetro</t>
  </si>
  <si>
    <t>Island Energy Services</t>
  </si>
  <si>
    <t>IESD</t>
  </si>
  <si>
    <t>Island Petroleum Inc.</t>
  </si>
  <si>
    <t>Kauai Petroleum Co. LTD</t>
  </si>
  <si>
    <t>KIPetro</t>
  </si>
  <si>
    <t>LANAI OIL COMPANY, INC.</t>
  </si>
  <si>
    <t>LanaiOil</t>
  </si>
  <si>
    <t>MAUI OIL COMPANY, INC.</t>
  </si>
  <si>
    <t>MauiOil</t>
  </si>
  <si>
    <t>Maui Electric Company, Ltd.</t>
  </si>
  <si>
    <t>MECO</t>
  </si>
  <si>
    <t>Mid Pac Petroleum LLC</t>
  </si>
  <si>
    <t>MidPac</t>
  </si>
  <si>
    <t>Maui Petroleum</t>
  </si>
  <si>
    <t>MIPetro</t>
  </si>
  <si>
    <t>OAHU PETROLEUM, INC.</t>
  </si>
  <si>
    <t>OahuPetro</t>
  </si>
  <si>
    <t>Pacific Biodiesel Inc</t>
  </si>
  <si>
    <t>PacBio</t>
  </si>
  <si>
    <t>Par Pacific</t>
  </si>
  <si>
    <t>PAR</t>
  </si>
  <si>
    <t>Senter Petroleum Inc.</t>
  </si>
  <si>
    <t>Senter</t>
  </si>
  <si>
    <t>Shell Oil Products, US</t>
  </si>
  <si>
    <t>Shell</t>
  </si>
  <si>
    <t xml:space="preserve">Tesoro Hawaii Corporation </t>
  </si>
  <si>
    <t>Tesoro</t>
  </si>
  <si>
    <t>THE GAS COMPANY, LLC</t>
  </si>
  <si>
    <t>TGC</t>
  </si>
  <si>
    <t>Zone</t>
  </si>
  <si>
    <t>Region</t>
  </si>
  <si>
    <t>1</t>
  </si>
  <si>
    <t>2</t>
  </si>
  <si>
    <t>3</t>
  </si>
  <si>
    <t>4</t>
  </si>
  <si>
    <t>5</t>
  </si>
  <si>
    <t>6</t>
  </si>
  <si>
    <t>7</t>
  </si>
  <si>
    <t>8</t>
  </si>
  <si>
    <t xml:space="preserve">Resubmission? </t>
  </si>
  <si>
    <t>Ports</t>
  </si>
  <si>
    <t>Full Name</t>
  </si>
  <si>
    <t>Asset_ID</t>
  </si>
  <si>
    <t>Kalaeloa Barbers Point</t>
  </si>
  <si>
    <t>BAR</t>
  </si>
  <si>
    <t>Kalaeloa Barbers Point Harbor, Oahu</t>
  </si>
  <si>
    <t>PT_001</t>
  </si>
  <si>
    <t>HIL</t>
  </si>
  <si>
    <t>Hilo Harbor, Hawaii</t>
  </si>
  <si>
    <t>PT_005</t>
  </si>
  <si>
    <t>HNL</t>
  </si>
  <si>
    <t>Honolulu Harbor, Oahu</t>
  </si>
  <si>
    <t>PT_004</t>
  </si>
  <si>
    <t>KAH</t>
  </si>
  <si>
    <t>Kahului Harbor, Maui</t>
  </si>
  <si>
    <t>PT_006</t>
  </si>
  <si>
    <t>KAK</t>
  </si>
  <si>
    <t>Kaunakakai Harbor, Molokai</t>
  </si>
  <si>
    <t>PT_008</t>
  </si>
  <si>
    <t>Kaumalapau</t>
  </si>
  <si>
    <t>KAU</t>
  </si>
  <si>
    <t>Kaumalapau Harbor, Lanai</t>
  </si>
  <si>
    <t>PT_007</t>
  </si>
  <si>
    <t>Kawaihae</t>
  </si>
  <si>
    <t>KAW</t>
  </si>
  <si>
    <t>Kawaihae Harbor, Hawaii</t>
  </si>
  <si>
    <t>PT_009</t>
  </si>
  <si>
    <t>Kewalo Basin</t>
  </si>
  <si>
    <t>KWB</t>
  </si>
  <si>
    <t>Kewalo Basin, Oahu</t>
  </si>
  <si>
    <t>PT_010</t>
  </si>
  <si>
    <t>Nawiliwili</t>
  </si>
  <si>
    <t>NAW</t>
  </si>
  <si>
    <t>Nawiliwili Harbor, Kauai</t>
  </si>
  <si>
    <t>PT_011</t>
  </si>
  <si>
    <t>Port Allen</t>
  </si>
  <si>
    <t>PTA</t>
  </si>
  <si>
    <t>Port Allen Harbor, Kauai</t>
  </si>
  <si>
    <t>PT_012</t>
  </si>
  <si>
    <t>Destinations</t>
  </si>
  <si>
    <t>Afghanistan</t>
  </si>
  <si>
    <t>Albania</t>
  </si>
  <si>
    <t>Algeria</t>
  </si>
  <si>
    <t>Andorra</t>
  </si>
  <si>
    <t>Angola</t>
  </si>
  <si>
    <t>Antigua and Barbuda</t>
  </si>
  <si>
    <t>Argentina</t>
  </si>
  <si>
    <t>Armenia</t>
  </si>
  <si>
    <t>Austria</t>
  </si>
  <si>
    <t>Azerbaijan</t>
  </si>
  <si>
    <t>Bahrain</t>
  </si>
  <si>
    <t>Bangladesh</t>
  </si>
  <si>
    <t>Barbados</t>
  </si>
  <si>
    <t>Belarus</t>
  </si>
  <si>
    <t>Belgium</t>
  </si>
  <si>
    <t>Belize</t>
  </si>
  <si>
    <t>Benin</t>
  </si>
  <si>
    <t>Bhutan</t>
  </si>
  <si>
    <t>Bolivia</t>
  </si>
  <si>
    <t>Bosnia and Herzegovina</t>
  </si>
  <si>
    <t>Botswana</t>
  </si>
  <si>
    <t>Brazil</t>
  </si>
  <si>
    <t>Brunei</t>
  </si>
  <si>
    <t>Bulgaria</t>
  </si>
  <si>
    <t>Burkina Faso</t>
  </si>
  <si>
    <t>Burundi</t>
  </si>
  <si>
    <t>Cabo Verde</t>
  </si>
  <si>
    <t>Cambodia</t>
  </si>
  <si>
    <t>Cameroon</t>
  </si>
  <si>
    <t>Canada</t>
  </si>
  <si>
    <t>Central African Republic</t>
  </si>
  <si>
    <t>Chad</t>
  </si>
  <si>
    <t>Channel Islands</t>
  </si>
  <si>
    <t>Chile</t>
  </si>
  <si>
    <t>China</t>
  </si>
  <si>
    <t>Colombia</t>
  </si>
  <si>
    <t>Comoros</t>
  </si>
  <si>
    <t>Congo</t>
  </si>
  <si>
    <t>Costa Rica</t>
  </si>
  <si>
    <t>CÃ´te d'Ivoire</t>
  </si>
  <si>
    <t>Croatia</t>
  </si>
  <si>
    <t>Cuba</t>
  </si>
  <si>
    <t>Cyprus</t>
  </si>
  <si>
    <t>Czech Republic</t>
  </si>
  <si>
    <t>Denmark</t>
  </si>
  <si>
    <t>Djibouti</t>
  </si>
  <si>
    <t>Dominica</t>
  </si>
  <si>
    <t>Dominican Republic</t>
  </si>
  <si>
    <t>DR Congo</t>
  </si>
  <si>
    <t>Ecuador</t>
  </si>
  <si>
    <t>Egypt</t>
  </si>
  <si>
    <t>El Salvador</t>
  </si>
  <si>
    <t>Equatorial Guinea</t>
  </si>
  <si>
    <t>Eritrea</t>
  </si>
  <si>
    <t>Estonia</t>
  </si>
  <si>
    <t>Eswatini</t>
  </si>
  <si>
    <t>Ethiopia</t>
  </si>
  <si>
    <t>Faeroe Islands</t>
  </si>
  <si>
    <t>Finland</t>
  </si>
  <si>
    <t>France</t>
  </si>
  <si>
    <t>French Guiana</t>
  </si>
  <si>
    <t>Gabon</t>
  </si>
  <si>
    <t>Gambia</t>
  </si>
  <si>
    <t>Georgia</t>
  </si>
  <si>
    <t>Germany</t>
  </si>
  <si>
    <t>Ghana</t>
  </si>
  <si>
    <t>Gibraltar</t>
  </si>
  <si>
    <t>Greece</t>
  </si>
  <si>
    <t>Grenada</t>
  </si>
  <si>
    <t>Guatemala</t>
  </si>
  <si>
    <t>Guinea</t>
  </si>
  <si>
    <t>Guinea-Bissau</t>
  </si>
  <si>
    <t>Guyana</t>
  </si>
  <si>
    <t>Haiti</t>
  </si>
  <si>
    <t>Holy See</t>
  </si>
  <si>
    <t>Honduras</t>
  </si>
  <si>
    <t>Hong Kong</t>
  </si>
  <si>
    <t>Hungary</t>
  </si>
  <si>
    <t>Iceland</t>
  </si>
  <si>
    <t>India</t>
  </si>
  <si>
    <t>Indonesia</t>
  </si>
  <si>
    <t>Iran</t>
  </si>
  <si>
    <t>Iraq</t>
  </si>
  <si>
    <t>Ireland</t>
  </si>
  <si>
    <t>Isle of Man</t>
  </si>
  <si>
    <t>Israel</t>
  </si>
  <si>
    <t>Italy</t>
  </si>
  <si>
    <t>Jamaica</t>
  </si>
  <si>
    <t>Japan</t>
  </si>
  <si>
    <t>Jordan</t>
  </si>
  <si>
    <t>Kazakhstan</t>
  </si>
  <si>
    <t>Kenya</t>
  </si>
  <si>
    <t>Kuwait</t>
  </si>
  <si>
    <t>Kyrgyzstan</t>
  </si>
  <si>
    <t>Laos</t>
  </si>
  <si>
    <t>Latvia</t>
  </si>
  <si>
    <t>Lebanon</t>
  </si>
  <si>
    <t>Lesotho</t>
  </si>
  <si>
    <t>Liberia</t>
  </si>
  <si>
    <t>Libya</t>
  </si>
  <si>
    <t>Liechtenstein</t>
  </si>
  <si>
    <t>Lithuania</t>
  </si>
  <si>
    <t>Luxembourg</t>
  </si>
  <si>
    <t>Macao</t>
  </si>
  <si>
    <t>Madagascar</t>
  </si>
  <si>
    <t>Malawi</t>
  </si>
  <si>
    <t>Malaysia</t>
  </si>
  <si>
    <t>Maldives</t>
  </si>
  <si>
    <t>Mali</t>
  </si>
  <si>
    <t>Malta</t>
  </si>
  <si>
    <t>Mauritania</t>
  </si>
  <si>
    <t>Mauritius</t>
  </si>
  <si>
    <t>Mayotte</t>
  </si>
  <si>
    <t>Mexico</t>
  </si>
  <si>
    <t>Moldova</t>
  </si>
  <si>
    <t>Monaco</t>
  </si>
  <si>
    <t>Mongolia</t>
  </si>
  <si>
    <t>Montenegro</t>
  </si>
  <si>
    <t>Morocco</t>
  </si>
  <si>
    <t>Mozambique</t>
  </si>
  <si>
    <t>Myanmar</t>
  </si>
  <si>
    <t>Namibia</t>
  </si>
  <si>
    <t>Nepal</t>
  </si>
  <si>
    <t>Netherlands</t>
  </si>
  <si>
    <t>Nicaragua</t>
  </si>
  <si>
    <t>Niger</t>
  </si>
  <si>
    <t>Nigeria</t>
  </si>
  <si>
    <t>North Korea</t>
  </si>
  <si>
    <t>North Macedonia</t>
  </si>
  <si>
    <t>Norway</t>
  </si>
  <si>
    <t>Oman</t>
  </si>
  <si>
    <t>Pakistan</t>
  </si>
  <si>
    <t>Panama</t>
  </si>
  <si>
    <t>Paraguay</t>
  </si>
  <si>
    <t>Peru</t>
  </si>
  <si>
    <t>Philippines</t>
  </si>
  <si>
    <t>Poland</t>
  </si>
  <si>
    <t>Portugal</t>
  </si>
  <si>
    <t>Qatar</t>
  </si>
  <si>
    <t>RÃ©union</t>
  </si>
  <si>
    <t>Romania</t>
  </si>
  <si>
    <t>Russia</t>
  </si>
  <si>
    <t>Rwanda</t>
  </si>
  <si>
    <t>Saint Helena</t>
  </si>
  <si>
    <t>Saint Kitts and Nevis</t>
  </si>
  <si>
    <t>Saint Lucia</t>
  </si>
  <si>
    <t>Saint Vincent and the Grenadines</t>
  </si>
  <si>
    <t>San Marino</t>
  </si>
  <si>
    <t>Sao Tome &amp; Principe</t>
  </si>
  <si>
    <t>Saudi Arabia</t>
  </si>
  <si>
    <t>Senegal</t>
  </si>
  <si>
    <t>Serbia</t>
  </si>
  <si>
    <t>Seychelles</t>
  </si>
  <si>
    <t>Sierra Leone</t>
  </si>
  <si>
    <t>Singapore</t>
  </si>
  <si>
    <t>Slovakia</t>
  </si>
  <si>
    <t>Slovenia</t>
  </si>
  <si>
    <t>Somalia</t>
  </si>
  <si>
    <t>South Africa</t>
  </si>
  <si>
    <t>South Korea</t>
  </si>
  <si>
    <t>South Sudan</t>
  </si>
  <si>
    <t>Spain</t>
  </si>
  <si>
    <t>Sri Lanka</t>
  </si>
  <si>
    <t>State of Palestine</t>
  </si>
  <si>
    <t>Sudan</t>
  </si>
  <si>
    <t>Suriname</t>
  </si>
  <si>
    <t>Sweden</t>
  </si>
  <si>
    <t>Switzerland</t>
  </si>
  <si>
    <t>Syria</t>
  </si>
  <si>
    <t>Taiwan</t>
  </si>
  <si>
    <t>Tajikistan</t>
  </si>
  <si>
    <t>Tanzania</t>
  </si>
  <si>
    <t>Thailand</t>
  </si>
  <si>
    <t>The Bahamas</t>
  </si>
  <si>
    <t>Timor-Leste</t>
  </si>
  <si>
    <t>Togo</t>
  </si>
  <si>
    <t>Trinidad and Tobago</t>
  </si>
  <si>
    <t>Tunisia</t>
  </si>
  <si>
    <t>Turkey</t>
  </si>
  <si>
    <t>Turkmenistan</t>
  </si>
  <si>
    <t>Uganda</t>
  </si>
  <si>
    <t>Ukraine</t>
  </si>
  <si>
    <t>United Arab Emirates</t>
  </si>
  <si>
    <t>United Kingdom</t>
  </si>
  <si>
    <t>United States</t>
  </si>
  <si>
    <t>Uruguay</t>
  </si>
  <si>
    <t>Uzbekistan</t>
  </si>
  <si>
    <t>Venezuela</t>
  </si>
  <si>
    <t>Vietnam</t>
  </si>
  <si>
    <t>Western Sahara</t>
  </si>
  <si>
    <t>Yemen</t>
  </si>
  <si>
    <t>Zambia</t>
  </si>
  <si>
    <t>Zimbabwe</t>
  </si>
  <si>
    <t>Alabama</t>
  </si>
  <si>
    <t>Alaska</t>
  </si>
  <si>
    <t>Arizona</t>
  </si>
  <si>
    <t>Arkansas</t>
  </si>
  <si>
    <t>California</t>
  </si>
  <si>
    <t>Colorado</t>
  </si>
  <si>
    <t>Connecticut</t>
  </si>
  <si>
    <t>Delaware</t>
  </si>
  <si>
    <t>District of Columbia</t>
  </si>
  <si>
    <t>Florida</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</si>
  <si>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</si>
  <si>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</si>
  <si>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</si>
  <si>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</si>
  <si>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</si>
  <si>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</si>
  <si>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</si>
  <si>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</si>
  <si>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</si>
  <si>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</si>
  <si>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</si>
  <si>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</si>
  <si>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</si>
  <si>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</si>
  <si>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</si>
  <si>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</si>
  <si>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</si>
  <si>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</si>
  <si>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</si>
  <si>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</si>
  <si>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</si>
  <si>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</si>
  <si>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</si>
  <si>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</si>
  <si>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</si>
  <si>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</si>
  <si>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</si>
  <si>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</si>
  <si>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</si>
  <si>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</si>
  <si>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</si>
  <si>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</si>
  <si>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</si>
  <si>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</si>
  <si>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</si>
  <si>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</si>
  <si>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</si>
  <si>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</si>
  <si>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</si>
  <si>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form_code</t>
  </si>
  <si>
    <t>product</t>
  </si>
  <si>
    <t>product_code</t>
  </si>
  <si>
    <t>port_entry</t>
  </si>
  <si>
    <t>port_code</t>
  </si>
  <si>
    <t>origin</t>
  </si>
  <si>
    <t>volume_import</t>
  </si>
  <si>
    <t>sulfur_weight</t>
  </si>
  <si>
    <t>api_gravity</t>
  </si>
  <si>
    <t>dbedt</t>
  </si>
  <si>
    <t>company_code</t>
  </si>
  <si>
    <t>asset_id</t>
  </si>
  <si>
    <t>facility_code</t>
  </si>
  <si>
    <t>island_code</t>
  </si>
  <si>
    <t>report_date</t>
  </si>
  <si>
    <t>report_period</t>
  </si>
  <si>
    <t>report_period_month</t>
  </si>
  <si>
    <t>report_period_year</t>
  </si>
  <si>
    <t>resubmission</t>
  </si>
  <si>
    <t>total_products_reported</t>
  </si>
  <si>
    <t>total_barrels_reported</t>
  </si>
  <si>
    <t>total_receipts</t>
  </si>
  <si>
    <t>total_distribution</t>
  </si>
  <si>
    <t>total_inventory</t>
  </si>
  <si>
    <t>Forms must be uploaded to</t>
  </si>
  <si>
    <t>If you have any questions about the form after reading the PDF instructions, please contact HSEO at (808) 587-3807.</t>
  </si>
  <si>
    <t xml:space="preserve">Phone: (808) 587-3807 </t>
  </si>
  <si>
    <t>Email: dbedt.hseo.eiirp@hawaii.gov</t>
  </si>
  <si>
    <t>Phone: (808) 587-3807</t>
  </si>
  <si>
    <t>Biodiesel Feedstock</t>
  </si>
  <si>
    <t>054</t>
  </si>
  <si>
    <t>https://energy.hawaii.gov/eiirp</t>
  </si>
  <si>
    <t>https://eiirp.hawaii.gov/</t>
  </si>
  <si>
    <t>Hawaii Fueling Facilities Corporation</t>
  </si>
  <si>
    <t>607 &amp; 701 Kalanianaole Street</t>
  </si>
  <si>
    <t>Par Molokai Terminal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</si>
</sst>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8"/>
      <name val="Arial"/>
      <family val="2"/>
    </font>
    <font>
      <b/>
      <sz val="10"/>
      <name val="Arial"/>
      <family val="2"/>
    </font>
    <font>
      <i/>
      <sz val="10"/>
      <name val="Arial"/>
      <family val="2"/>
    </font>
    <font>
      <sz val="10"/>
      <name val="Arial"/>
      <family val="2"/>
    </font>
    <font>
      <u/>
      <sz val="10"/>
      <color indexed="12"/>
      <name val="Arial"/>
      <family val="2"/>
    </font>
    <font>
      <sz val="11"/>
      <name val="Arial"/>
      <family val="2"/>
    </font>
    <font>
      <b/>
      <sz val="10"/>
      <name val="Lucida Fax"/>
      <family val="1"/>
    </font>
    <font>
      <sz val="10"/>
      <name val="Lucida Fax"/>
      <family val="1"/>
    </font>
    <font>
      <u/>
      <sz val="10"/>
      <color indexed="12"/>
      <name val="Lucida Fax"/>
      <family val="1"/>
    </font>
    <font>
      <b/>
      <sz val="11"/>
      <name val="Lucida Fax"/>
      <family val="1"/>
    </font>
    <font>
      <u/>
      <sz val="10"/>
      <name val="Lucida Fax"/>
      <family val="1"/>
    </font>
    <font>
      <b/>
      <sz val="12"/>
      <name val="Lucida Fax"/>
      <family val="1"/>
    </font>
    <font>
      <sz val="12"/>
      <name val="Arial"/>
      <family val="2"/>
    </font>
    <font>
      <b/>
      <sz val="10"/>
      <name val="MS Sans Serif"/>
      <family val="2"/>
    </font>
    <font>
      <b/>
      <u/>
      <sz val="10"/>
      <name val="Lucida Fax"/>
      <family val="1"/>
    </font>
    <font>
      <sz val="10"/>
      <color rgb="FFFF0000"/>
      <name val="Arial"/>
      <family val="2"/>
    </font>
    <font>
      <b/>
      <sz val="10"/>
      <color rgb="FFFF0000"/>
      <name val="Lucida Fax"/>
      <family val="1"/>
    </font>
    <font>
      <sz val="8"/>
      <color rgb="FF000000"/>
      <name val="Tahoma"/>
      <family val="2"/>
    </font>
  </fonts>
  <fills count="10">
    <fill>
      <patternFill patternType="none"/>
    </fill>
    <fill>
      <patternFill patternType="gray125"/>
    </fill>
    <fill>
      <patternFill patternType="lightUp"/>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lightUp">
        <fgColor theme="0" tint="-0.14996795556505021"/>
        <bgColor theme="0" tint="-0.14996795556505021"/>
      </patternFill>
    </fill>
    <fill>
      <patternFill patternType="solid">
        <fgColor rgb="FF92D050"/>
        <bgColor indexed="64"/>
      </patternFill>
    </fill>
    <fill>
      <patternFill patternType="solid">
        <fgColor theme="0" tint="-0.14996795556505021"/>
        <bgColor indexed="64"/>
      </patternFill>
    </fill>
  </fills>
  <borders count="35">
    <border>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5" fillId="0" borderId="0" applyNumberFormat="0" applyFill="0" applyBorder="0" applyAlignment="0" applyProtection="0">
      <alignment vertical="top"/>
      <protection locked="0"/>
    </xf>
    <xf numFmtId="0" fontId="4" fillId="0" borderId="0"/>
  </cellStyleXfs>
  <cellXfs count="282">
    <xf numFmtId="0" fontId="0" fillId="0" borderId="0" xfId="0"/>
    <xf numFmtId="0" fontId="6" fillId="0" borderId="0" xfId="0" applyFont="1"/>
    <xf numFmtId="0" fontId="0" fillId="3" borderId="0" xfId="0" applyFill="1"/>
    <xf numFmtId="0" fontId="0" fillId="3" borderId="1" xfId="0" applyFill="1" applyBorder="1"/>
    <xf numFmtId="0" fontId="0" fillId="3" borderId="2" xfId="0" applyFill="1" applyBorder="1"/>
    <xf numFmtId="0" fontId="2" fillId="3" borderId="2" xfId="0" applyFont="1" applyFill="1" applyBorder="1"/>
    <xf numFmtId="0" fontId="8" fillId="0" borderId="3" xfId="0" applyFont="1" applyBorder="1"/>
    <xf numFmtId="0" fontId="4" fillId="3" borderId="0" xfId="0" applyFont="1" applyFill="1"/>
    <xf numFmtId="0" fontId="0" fillId="3" borderId="4" xfId="0" applyFill="1" applyBorder="1"/>
    <xf numFmtId="0" fontId="2" fillId="3" borderId="4" xfId="0" applyFont="1" applyFill="1" applyBorder="1" applyAlignment="1">
      <alignment horizontal="center"/>
    </xf>
    <xf numFmtId="0" fontId="2" fillId="3" borderId="5" xfId="0" applyFont="1" applyFill="1" applyBorder="1"/>
    <xf numFmtId="0" fontId="0" fillId="3" borderId="6" xfId="0" applyFill="1" applyBorder="1"/>
    <xf numFmtId="0" fontId="0" fillId="3" borderId="7" xfId="0" applyFill="1" applyBorder="1"/>
    <xf numFmtId="0" fontId="8" fillId="0" borderId="8" xfId="0" applyFont="1" applyBorder="1"/>
    <xf numFmtId="0" fontId="8" fillId="0" borderId="5" xfId="0" applyFont="1" applyBorder="1"/>
    <xf numFmtId="0" fontId="11" fillId="4" borderId="9" xfId="0" applyFont="1" applyFill="1" applyBorder="1"/>
    <xf numFmtId="0" fontId="0" fillId="4" borderId="9" xfId="0" applyFill="1" applyBorder="1"/>
    <xf numFmtId="2" fontId="7" fillId="4" borderId="9" xfId="0" applyNumberFormat="1" applyFont="1" applyFill="1" applyBorder="1"/>
    <xf numFmtId="0" fontId="8" fillId="0" borderId="0" xfId="0" applyFont="1"/>
    <xf numFmtId="0" fontId="9" fillId="0" borderId="0" xfId="1" applyFont="1" applyFill="1" applyBorder="1" applyAlignment="1" applyProtection="1"/>
    <xf numFmtId="0" fontId="2" fillId="0" borderId="11" xfId="0" applyFont="1" applyBorder="1" applyAlignment="1">
      <alignment horizontal="center"/>
    </xf>
    <xf numFmtId="0" fontId="2" fillId="4" borderId="9" xfId="0" applyFont="1" applyFill="1" applyBorder="1" applyAlignment="1">
      <alignment horizontal="center"/>
    </xf>
    <xf numFmtId="0" fontId="8" fillId="4" borderId="9" xfId="0" applyFont="1" applyFill="1" applyBorder="1"/>
    <xf numFmtId="0" fontId="8" fillId="3" borderId="12" xfId="0" applyFont="1" applyFill="1" applyBorder="1"/>
    <xf numFmtId="0" fontId="8" fillId="3" borderId="13" xfId="0" applyFont="1" applyFill="1" applyBorder="1"/>
    <xf numFmtId="0" fontId="8" fillId="3" borderId="14" xfId="0" applyFont="1" applyFill="1" applyBorder="1"/>
    <xf numFmtId="0" fontId="8" fillId="3" borderId="2" xfId="0" applyFont="1" applyFill="1" applyBorder="1"/>
    <xf numFmtId="0" fontId="8" fillId="3" borderId="0" xfId="0" applyFont="1" applyFill="1"/>
    <xf numFmtId="0" fontId="8" fillId="3" borderId="1" xfId="0" applyFont="1" applyFill="1" applyBorder="1"/>
    <xf numFmtId="0" fontId="8" fillId="4" borderId="9" xfId="0" applyFont="1" applyFill="1" applyBorder="1" applyAlignment="1">
      <alignment horizontal="right"/>
    </xf>
    <xf numFmtId="0" fontId="8" fillId="3" borderId="12" xfId="2" applyFont="1" applyFill="1" applyBorder="1"/>
    <xf numFmtId="0" fontId="8" fillId="3" borderId="13" xfId="2" applyFont="1" applyFill="1" applyBorder="1"/>
    <xf numFmtId="0" fontId="8" fillId="3" borderId="14" xfId="2" applyFont="1" applyFill="1" applyBorder="1"/>
    <xf numFmtId="0" fontId="4" fillId="0" borderId="0" xfId="2"/>
    <xf numFmtId="0" fontId="8" fillId="3" borderId="2" xfId="2" applyFont="1" applyFill="1" applyBorder="1"/>
    <xf numFmtId="0" fontId="8" fillId="3" borderId="0" xfId="2" applyFont="1" applyFill="1"/>
    <xf numFmtId="0" fontId="8" fillId="3" borderId="1" xfId="2" applyFont="1" applyFill="1" applyBorder="1"/>
    <xf numFmtId="0" fontId="4" fillId="3" borderId="0" xfId="2" applyFill="1"/>
    <xf numFmtId="0" fontId="8" fillId="0" borderId="0" xfId="2" applyFont="1"/>
    <xf numFmtId="0" fontId="6" fillId="0" borderId="0" xfId="2" applyFont="1"/>
    <xf numFmtId="0" fontId="7" fillId="3" borderId="2" xfId="2" applyFont="1" applyFill="1" applyBorder="1"/>
    <xf numFmtId="0" fontId="7" fillId="3" borderId="0" xfId="2" applyFont="1" applyFill="1"/>
    <xf numFmtId="0" fontId="4" fillId="3" borderId="1" xfId="2" applyFill="1" applyBorder="1"/>
    <xf numFmtId="49" fontId="4" fillId="5" borderId="15" xfId="2" applyNumberFormat="1" applyFill="1" applyBorder="1" applyAlignment="1" applyProtection="1">
      <alignment horizontal="center"/>
      <protection locked="0"/>
    </xf>
    <xf numFmtId="1" fontId="4" fillId="3" borderId="16" xfId="2" applyNumberFormat="1" applyFill="1" applyBorder="1"/>
    <xf numFmtId="14" fontId="8" fillId="3" borderId="0" xfId="2" applyNumberFormat="1" applyFont="1" applyFill="1"/>
    <xf numFmtId="1" fontId="4" fillId="5" borderId="15" xfId="2" applyNumberFormat="1" applyFill="1" applyBorder="1" applyAlignment="1" applyProtection="1">
      <alignment horizontal="center"/>
      <protection locked="0"/>
    </xf>
    <xf numFmtId="0" fontId="2" fillId="3" borderId="2" xfId="2" applyFont="1" applyFill="1" applyBorder="1"/>
    <xf numFmtId="0" fontId="7" fillId="3" borderId="2" xfId="2" applyFont="1" applyFill="1" applyBorder="1" applyAlignment="1">
      <alignment wrapText="1"/>
    </xf>
    <xf numFmtId="0" fontId="7" fillId="3" borderId="0" xfId="2" applyFont="1" applyFill="1" applyAlignment="1">
      <alignment wrapText="1"/>
    </xf>
    <xf numFmtId="0" fontId="7" fillId="3" borderId="1" xfId="2" applyFont="1" applyFill="1" applyBorder="1" applyAlignment="1">
      <alignment wrapText="1"/>
    </xf>
    <xf numFmtId="0" fontId="9" fillId="3" borderId="0" xfId="1" applyFont="1" applyFill="1" applyBorder="1" applyAlignment="1" applyProtection="1"/>
    <xf numFmtId="2" fontId="17" fillId="3" borderId="1" xfId="2" applyNumberFormat="1" applyFont="1" applyFill="1" applyBorder="1"/>
    <xf numFmtId="0" fontId="17" fillId="3" borderId="0" xfId="2" applyFont="1" applyFill="1"/>
    <xf numFmtId="1" fontId="8" fillId="3" borderId="0" xfId="2" applyNumberFormat="1" applyFont="1" applyFill="1"/>
    <xf numFmtId="2" fontId="7" fillId="3" borderId="0" xfId="2" applyNumberFormat="1" applyFont="1" applyFill="1"/>
    <xf numFmtId="0" fontId="2" fillId="3" borderId="0" xfId="2" applyFont="1" applyFill="1" applyAlignment="1">
      <alignment horizontal="center"/>
    </xf>
    <xf numFmtId="2" fontId="17" fillId="3" borderId="0" xfId="2" applyNumberFormat="1" applyFont="1" applyFill="1"/>
    <xf numFmtId="0" fontId="8" fillId="3" borderId="0" xfId="2" applyFont="1" applyFill="1" applyAlignment="1">
      <alignment horizontal="center"/>
    </xf>
    <xf numFmtId="2" fontId="8" fillId="3" borderId="0" xfId="2" applyNumberFormat="1" applyFont="1" applyFill="1"/>
    <xf numFmtId="0" fontId="4" fillId="5" borderId="15" xfId="2" applyFill="1" applyBorder="1" applyProtection="1">
      <protection locked="0"/>
    </xf>
    <xf numFmtId="0" fontId="14" fillId="3" borderId="0" xfId="2" applyFont="1" applyFill="1" applyAlignment="1">
      <alignment horizontal="center"/>
    </xf>
    <xf numFmtId="2" fontId="7" fillId="3" borderId="1" xfId="2" applyNumberFormat="1" applyFont="1" applyFill="1" applyBorder="1"/>
    <xf numFmtId="0" fontId="7" fillId="5" borderId="3" xfId="2" applyFont="1" applyFill="1" applyBorder="1"/>
    <xf numFmtId="0" fontId="8" fillId="5" borderId="11" xfId="2" applyFont="1" applyFill="1" applyBorder="1" applyAlignment="1">
      <alignment horizontal="center"/>
    </xf>
    <xf numFmtId="0" fontId="17" fillId="5" borderId="11" xfId="2" applyFont="1" applyFill="1" applyBorder="1" applyAlignment="1">
      <alignment horizontal="center"/>
    </xf>
    <xf numFmtId="0" fontId="8" fillId="5" borderId="11" xfId="2" applyFont="1" applyFill="1" applyBorder="1" applyAlignment="1">
      <alignment horizontal="right"/>
    </xf>
    <xf numFmtId="1" fontId="8" fillId="5" borderId="11" xfId="2" applyNumberFormat="1" applyFont="1" applyFill="1" applyBorder="1" applyAlignment="1">
      <alignment horizontal="right"/>
    </xf>
    <xf numFmtId="2" fontId="7" fillId="5" borderId="11" xfId="2" applyNumberFormat="1" applyFont="1" applyFill="1" applyBorder="1"/>
    <xf numFmtId="0" fontId="2" fillId="5" borderId="11" xfId="2" applyFont="1" applyFill="1" applyBorder="1" applyAlignment="1">
      <alignment horizontal="center"/>
    </xf>
    <xf numFmtId="0" fontId="4" fillId="5" borderId="11" xfId="2" applyFill="1" applyBorder="1"/>
    <xf numFmtId="2" fontId="7" fillId="5" borderId="17" xfId="2" applyNumberFormat="1" applyFont="1" applyFill="1" applyBorder="1"/>
    <xf numFmtId="0" fontId="4" fillId="3" borderId="2" xfId="2" applyFill="1" applyBorder="1"/>
    <xf numFmtId="0" fontId="3" fillId="3" borderId="2" xfId="2" applyFont="1" applyFill="1" applyBorder="1"/>
    <xf numFmtId="0" fontId="3" fillId="3" borderId="0" xfId="2" applyFont="1" applyFill="1" applyAlignment="1">
      <alignment wrapText="1"/>
    </xf>
    <xf numFmtId="0" fontId="3" fillId="3" borderId="0" xfId="2" applyFont="1" applyFill="1" applyAlignment="1">
      <alignment horizontal="left" wrapText="1"/>
    </xf>
    <xf numFmtId="0" fontId="3" fillId="3" borderId="1" xfId="2" applyFont="1" applyFill="1" applyBorder="1" applyAlignment="1">
      <alignment wrapText="1"/>
    </xf>
    <xf numFmtId="0" fontId="4" fillId="3" borderId="18" xfId="2" applyFill="1" applyBorder="1"/>
    <xf numFmtId="0" fontId="4" fillId="3" borderId="19" xfId="2" applyFill="1" applyBorder="1"/>
    <xf numFmtId="0" fontId="4" fillId="3" borderId="20" xfId="2" applyFill="1" applyBorder="1"/>
    <xf numFmtId="0" fontId="8" fillId="3" borderId="0" xfId="2" applyFont="1" applyFill="1" applyAlignment="1">
      <alignment vertical="center"/>
    </xf>
    <xf numFmtId="0" fontId="4" fillId="3" borderId="21" xfId="2" applyFill="1" applyBorder="1"/>
    <xf numFmtId="0" fontId="0" fillId="0" borderId="0" xfId="0" applyProtection="1">
      <protection locked="0"/>
    </xf>
    <xf numFmtId="0" fontId="8" fillId="6" borderId="15" xfId="0" applyFont="1" applyFill="1" applyBorder="1" applyAlignment="1">
      <alignment horizontal="center"/>
    </xf>
    <xf numFmtId="0" fontId="15" fillId="4" borderId="22" xfId="0" applyFont="1" applyFill="1" applyBorder="1"/>
    <xf numFmtId="0" fontId="4" fillId="5" borderId="15" xfId="2" applyFill="1" applyBorder="1" applyAlignment="1" applyProtection="1">
      <alignment horizontal="left"/>
      <protection locked="0"/>
    </xf>
    <xf numFmtId="0" fontId="7" fillId="3" borderId="0" xfId="2" applyFont="1" applyFill="1" applyAlignment="1">
      <alignment horizontal="left" vertical="top" wrapText="1"/>
    </xf>
    <xf numFmtId="0" fontId="0" fillId="4" borderId="24" xfId="0" applyFill="1" applyBorder="1"/>
    <xf numFmtId="0" fontId="8" fillId="6" borderId="23" xfId="0" applyFont="1" applyFill="1" applyBorder="1" applyAlignment="1" applyProtection="1">
      <alignment horizontal="center"/>
      <protection locked="0"/>
    </xf>
    <xf numFmtId="0" fontId="16" fillId="3" borderId="0" xfId="2" applyFont="1" applyFill="1"/>
    <xf numFmtId="49" fontId="4" fillId="3" borderId="0" xfId="2" applyNumberFormat="1" applyFill="1"/>
    <xf numFmtId="0" fontId="3" fillId="3" borderId="0" xfId="2" applyFont="1" applyFill="1"/>
    <xf numFmtId="0" fontId="4" fillId="4" borderId="9" xfId="0" applyFont="1" applyFill="1" applyBorder="1" applyAlignment="1">
      <alignment horizontal="left"/>
    </xf>
    <xf numFmtId="14" fontId="8" fillId="3" borderId="0" xfId="0" applyNumberFormat="1" applyFont="1" applyFill="1"/>
    <xf numFmtId="0" fontId="7" fillId="3" borderId="0" xfId="0" applyFont="1" applyFill="1"/>
    <xf numFmtId="0" fontId="7" fillId="3" borderId="0" xfId="0" applyFont="1" applyFill="1" applyAlignment="1">
      <alignment horizontal="center"/>
    </xf>
    <xf numFmtId="0" fontId="8" fillId="3" borderId="18" xfId="0" applyFont="1" applyFill="1" applyBorder="1"/>
    <xf numFmtId="0" fontId="8" fillId="3" borderId="19" xfId="0" applyFont="1" applyFill="1" applyBorder="1"/>
    <xf numFmtId="0" fontId="8" fillId="3" borderId="20" xfId="0" applyFont="1" applyFill="1" applyBorder="1"/>
    <xf numFmtId="0" fontId="4" fillId="0" borderId="0" xfId="0" applyFont="1"/>
    <xf numFmtId="2" fontId="0" fillId="0" borderId="0" xfId="0" applyNumberFormat="1"/>
    <xf numFmtId="2" fontId="4" fillId="0" borderId="0" xfId="0" applyNumberFormat="1" applyFont="1"/>
    <xf numFmtId="1" fontId="0" fillId="0" borderId="0" xfId="0" applyNumberFormat="1"/>
    <xf numFmtId="49" fontId="4" fillId="0" borderId="0" xfId="0" applyNumberFormat="1" applyFont="1"/>
    <xf numFmtId="49" fontId="0" fillId="0" borderId="0" xfId="0" applyNumberFormat="1"/>
    <xf numFmtId="1" fontId="2" fillId="0" borderId="11" xfId="0" applyNumberFormat="1" applyFont="1" applyBorder="1" applyAlignment="1" applyProtection="1">
      <alignment horizontal="center"/>
      <protection locked="0"/>
    </xf>
    <xf numFmtId="1" fontId="2" fillId="0" borderId="23" xfId="0" applyNumberFormat="1" applyFont="1" applyBorder="1" applyAlignment="1" applyProtection="1">
      <alignment horizontal="center"/>
      <protection locked="0"/>
    </xf>
    <xf numFmtId="1" fontId="2" fillId="0" borderId="25" xfId="0" applyNumberFormat="1" applyFont="1" applyBorder="1" applyAlignment="1" applyProtection="1">
      <alignment horizontal="center"/>
      <protection locked="0"/>
    </xf>
    <xf numFmtId="1" fontId="2" fillId="0" borderId="17" xfId="0" applyNumberFormat="1" applyFont="1" applyBorder="1" applyAlignment="1" applyProtection="1">
      <alignment horizontal="center"/>
      <protection locked="0"/>
    </xf>
    <xf numFmtId="0" fontId="8" fillId="3" borderId="0" xfId="2" applyFont="1" applyFill="1" applyAlignment="1">
      <alignment vertical="top"/>
    </xf>
    <xf numFmtId="2" fontId="8" fillId="6" borderId="15" xfId="0" applyNumberFormat="1" applyFont="1" applyFill="1" applyBorder="1" applyAlignment="1">
      <alignment horizontal="center"/>
    </xf>
    <xf numFmtId="0" fontId="7" fillId="0" borderId="6" xfId="0" applyFont="1" applyBorder="1" applyAlignment="1">
      <alignment horizontal="center" wrapText="1"/>
    </xf>
    <xf numFmtId="0" fontId="7" fillId="0" borderId="26" xfId="0" applyFont="1" applyBorder="1" applyAlignment="1">
      <alignment horizontal="center" wrapText="1"/>
    </xf>
    <xf numFmtId="0" fontId="7" fillId="0" borderId="27" xfId="0" applyFont="1" applyBorder="1" applyAlignment="1">
      <alignment horizontal="center" wrapText="1"/>
    </xf>
    <xf numFmtId="2" fontId="7" fillId="2" borderId="23" xfId="0" applyNumberFormat="1" applyFont="1" applyFill="1" applyBorder="1"/>
    <xf numFmtId="0" fontId="2" fillId="2" borderId="11" xfId="0" applyFont="1" applyFill="1" applyBorder="1" applyAlignment="1">
      <alignment horizontal="center"/>
    </xf>
    <xf numFmtId="0" fontId="0" fillId="2" borderId="11" xfId="0" applyFill="1" applyBorder="1"/>
    <xf numFmtId="0" fontId="0" fillId="2" borderId="25" xfId="0" applyFill="1" applyBorder="1"/>
    <xf numFmtId="2" fontId="7" fillId="2" borderId="11" xfId="0" applyNumberFormat="1" applyFont="1" applyFill="1" applyBorder="1"/>
    <xf numFmtId="0" fontId="0" fillId="2" borderId="17" xfId="0" applyFill="1" applyBorder="1"/>
    <xf numFmtId="0" fontId="8" fillId="6" borderId="15" xfId="0" applyFont="1" applyFill="1" applyBorder="1" applyAlignment="1" applyProtection="1">
      <alignment horizontal="center"/>
      <protection locked="0"/>
    </xf>
    <xf numFmtId="0" fontId="7" fillId="0" borderId="0" xfId="0" applyFont="1"/>
    <xf numFmtId="0" fontId="7" fillId="0" borderId="28" xfId="0" applyFont="1" applyBorder="1"/>
    <xf numFmtId="2" fontId="7" fillId="7" borderId="23" xfId="0" applyNumberFormat="1" applyFont="1" applyFill="1" applyBorder="1"/>
    <xf numFmtId="0" fontId="2" fillId="7" borderId="11" xfId="0" applyFont="1" applyFill="1" applyBorder="1" applyAlignment="1">
      <alignment horizontal="center"/>
    </xf>
    <xf numFmtId="0" fontId="0" fillId="7" borderId="11" xfId="0" applyFill="1" applyBorder="1"/>
    <xf numFmtId="0" fontId="0" fillId="7" borderId="25" xfId="0" applyFill="1" applyBorder="1"/>
    <xf numFmtId="2" fontId="7" fillId="7" borderId="11" xfId="0" applyNumberFormat="1" applyFont="1" applyFill="1" applyBorder="1"/>
    <xf numFmtId="0" fontId="0" fillId="7" borderId="17" xfId="0" applyFill="1" applyBorder="1"/>
    <xf numFmtId="2" fontId="8" fillId="7" borderId="23" xfId="0" applyNumberFormat="1" applyFont="1" applyFill="1" applyBorder="1"/>
    <xf numFmtId="2" fontId="8" fillId="7" borderId="11" xfId="0" applyNumberFormat="1" applyFont="1" applyFill="1" applyBorder="1"/>
    <xf numFmtId="2" fontId="8" fillId="7" borderId="25" xfId="0" applyNumberFormat="1" applyFont="1" applyFill="1" applyBorder="1"/>
    <xf numFmtId="2" fontId="8" fillId="7" borderId="17" xfId="0" applyNumberFormat="1" applyFont="1" applyFill="1" applyBorder="1"/>
    <xf numFmtId="0" fontId="16" fillId="0" borderId="0" xfId="2" applyFont="1" applyProtection="1">
      <protection locked="0"/>
    </xf>
    <xf numFmtId="0" fontId="4" fillId="0" borderId="0" xfId="2" applyProtection="1">
      <protection locked="0"/>
    </xf>
    <xf numFmtId="0" fontId="6" fillId="0" borderId="0" xfId="0" applyFont="1" applyProtection="1">
      <protection locked="0"/>
    </xf>
    <xf numFmtId="0" fontId="4" fillId="0" borderId="0" xfId="0" applyFont="1" applyProtection="1">
      <protection locked="0"/>
    </xf>
    <xf numFmtId="1" fontId="4" fillId="0" borderId="0" xfId="2" applyNumberFormat="1" applyProtection="1">
      <protection locked="0"/>
    </xf>
    <xf numFmtId="49" fontId="8" fillId="6" borderId="15" xfId="0" applyNumberFormat="1" applyFont="1" applyFill="1" applyBorder="1" applyAlignment="1">
      <alignment horizontal="center"/>
    </xf>
    <xf numFmtId="2" fontId="2" fillId="0" borderId="0" xfId="0" applyNumberFormat="1" applyFont="1"/>
    <xf numFmtId="0" fontId="2" fillId="0" borderId="0" xfId="0" applyFont="1"/>
    <xf numFmtId="0" fontId="15" fillId="4" borderId="9" xfId="0" applyFont="1" applyFill="1" applyBorder="1"/>
    <xf numFmtId="0" fontId="15" fillId="4" borderId="24" xfId="0" applyFont="1" applyFill="1" applyBorder="1"/>
    <xf numFmtId="3" fontId="4" fillId="0" borderId="0" xfId="2" applyNumberFormat="1" applyProtection="1">
      <protection locked="0"/>
    </xf>
    <xf numFmtId="14" fontId="4" fillId="0" borderId="0" xfId="2" applyNumberFormat="1"/>
    <xf numFmtId="3" fontId="4" fillId="0" borderId="0" xfId="2" applyNumberFormat="1"/>
    <xf numFmtId="1" fontId="4" fillId="0" borderId="0" xfId="2" applyNumberFormat="1"/>
    <xf numFmtId="0" fontId="2" fillId="0" borderId="0" xfId="2" applyFont="1"/>
    <xf numFmtId="0" fontId="5" fillId="3" borderId="0" xfId="1" applyFill="1" applyAlignment="1" applyProtection="1"/>
    <xf numFmtId="0" fontId="8" fillId="3" borderId="0" xfId="2" applyFont="1" applyFill="1" applyAlignment="1">
      <alignment horizontal="left" vertical="top" wrapText="1"/>
    </xf>
    <xf numFmtId="0" fontId="8" fillId="3" borderId="2" xfId="2" applyFont="1" applyFill="1" applyBorder="1"/>
    <xf numFmtId="0" fontId="8" fillId="3" borderId="0" xfId="2" applyFont="1" applyFill="1"/>
    <xf numFmtId="0" fontId="12" fillId="8" borderId="21" xfId="2" applyFont="1" applyFill="1" applyBorder="1" applyAlignment="1">
      <alignment horizontal="center" vertical="center"/>
    </xf>
    <xf numFmtId="0" fontId="13" fillId="8" borderId="4" xfId="2" applyFont="1" applyFill="1" applyBorder="1" applyAlignment="1">
      <alignment horizontal="center" vertical="center"/>
    </xf>
    <xf numFmtId="0" fontId="13" fillId="8" borderId="7" xfId="2" applyFont="1" applyFill="1" applyBorder="1" applyAlignment="1">
      <alignment horizontal="center" vertical="center"/>
    </xf>
    <xf numFmtId="0" fontId="13" fillId="8" borderId="5" xfId="2" applyFont="1" applyFill="1" applyBorder="1" applyAlignment="1">
      <alignment horizontal="center" vertical="center"/>
    </xf>
    <xf numFmtId="0" fontId="13" fillId="8" borderId="6" xfId="2" applyFont="1" applyFill="1" applyBorder="1" applyAlignment="1">
      <alignment horizontal="center" vertical="center"/>
    </xf>
    <xf numFmtId="0" fontId="13" fillId="8" borderId="30" xfId="2" applyFont="1" applyFill="1" applyBorder="1" applyAlignment="1">
      <alignment horizontal="center" vertical="center"/>
    </xf>
    <xf numFmtId="0" fontId="8" fillId="6" borderId="21" xfId="2" applyFont="1" applyFill="1" applyBorder="1" applyAlignment="1">
      <alignment horizontal="left" vertical="top" wrapText="1"/>
    </xf>
    <xf numFmtId="0" fontId="8" fillId="6" borderId="4" xfId="2" applyFont="1" applyFill="1" applyBorder="1" applyAlignment="1">
      <alignment horizontal="left" vertical="top" wrapText="1"/>
    </xf>
    <xf numFmtId="0" fontId="8" fillId="6" borderId="7" xfId="2" applyFont="1" applyFill="1" applyBorder="1" applyAlignment="1">
      <alignment horizontal="left" vertical="top" wrapText="1"/>
    </xf>
    <xf numFmtId="0" fontId="8" fillId="6" borderId="5" xfId="2" applyFont="1" applyFill="1" applyBorder="1" applyAlignment="1">
      <alignment horizontal="left" vertical="top" wrapText="1"/>
    </xf>
    <xf numFmtId="0" fontId="8" fillId="6" borderId="6" xfId="2" applyFont="1" applyFill="1" applyBorder="1" applyAlignment="1">
      <alignment horizontal="left" vertical="top" wrapText="1"/>
    </xf>
    <xf numFmtId="0" fontId="8" fillId="6" borderId="30" xfId="2" applyFont="1" applyFill="1" applyBorder="1" applyAlignment="1">
      <alignment horizontal="left" vertical="top" wrapText="1"/>
    </xf>
    <xf numFmtId="0" fontId="7" fillId="3" borderId="0" xfId="2" applyFont="1" applyFill="1" applyAlignment="1">
      <alignment horizontal="left" vertical="top" wrapText="1"/>
    </xf>
    <xf numFmtId="0" fontId="8" fillId="3" borderId="0" xfId="2" applyFont="1" applyFill="1" applyAlignment="1">
      <alignment horizontal="right"/>
    </xf>
    <xf numFmtId="0" fontId="8" fillId="3" borderId="1" xfId="2" applyFont="1" applyFill="1" applyBorder="1" applyAlignment="1">
      <alignment horizontal="right"/>
    </xf>
    <xf numFmtId="0" fontId="4" fillId="5" borderId="23" xfId="2" applyFill="1" applyBorder="1" applyAlignment="1" applyProtection="1">
      <alignment horizontal="left"/>
      <protection locked="0"/>
    </xf>
    <xf numFmtId="0" fontId="4" fillId="5" borderId="11" xfId="2" applyFill="1" applyBorder="1" applyAlignment="1" applyProtection="1">
      <alignment horizontal="left"/>
      <protection locked="0"/>
    </xf>
    <xf numFmtId="0" fontId="4" fillId="5" borderId="25" xfId="2" applyFill="1" applyBorder="1" applyAlignment="1" applyProtection="1">
      <alignment horizontal="left"/>
      <protection locked="0"/>
    </xf>
    <xf numFmtId="1" fontId="4" fillId="5" borderId="23" xfId="2" applyNumberFormat="1" applyFill="1" applyBorder="1" applyAlignment="1" applyProtection="1">
      <alignment horizontal="center"/>
      <protection locked="0"/>
    </xf>
    <xf numFmtId="1" fontId="4" fillId="5" borderId="25" xfId="2" applyNumberFormat="1" applyFill="1" applyBorder="1" applyAlignment="1" applyProtection="1">
      <alignment horizontal="center"/>
      <protection locked="0"/>
    </xf>
    <xf numFmtId="0" fontId="8" fillId="3" borderId="0" xfId="2" applyFont="1" applyFill="1" applyAlignment="1">
      <alignment horizontal="left" vertical="center" wrapText="1"/>
    </xf>
    <xf numFmtId="0" fontId="8" fillId="3" borderId="0" xfId="2" applyFont="1" applyFill="1" applyAlignment="1">
      <alignment horizontal="center"/>
    </xf>
    <xf numFmtId="0" fontId="8" fillId="3" borderId="1" xfId="2" applyFont="1" applyFill="1" applyBorder="1" applyAlignment="1">
      <alignment horizontal="center"/>
    </xf>
    <xf numFmtId="0" fontId="10" fillId="3" borderId="2" xfId="2" applyFont="1" applyFill="1" applyBorder="1" applyAlignment="1">
      <alignment horizontal="center"/>
    </xf>
    <xf numFmtId="0" fontId="10" fillId="3" borderId="0" xfId="2" applyFont="1" applyFill="1" applyAlignment="1">
      <alignment horizontal="center"/>
    </xf>
    <xf numFmtId="0" fontId="10" fillId="3" borderId="1" xfId="2" applyFont="1" applyFill="1" applyBorder="1" applyAlignment="1">
      <alignment horizontal="center"/>
    </xf>
    <xf numFmtId="0" fontId="5" fillId="3" borderId="0" xfId="1" applyFill="1" applyBorder="1" applyAlignment="1" applyProtection="1">
      <alignment horizontal="right"/>
    </xf>
    <xf numFmtId="0" fontId="9" fillId="3" borderId="0" xfId="1" applyFont="1" applyFill="1" applyBorder="1" applyAlignment="1" applyProtection="1">
      <alignment horizontal="right"/>
    </xf>
    <xf numFmtId="0" fontId="9" fillId="3" borderId="1" xfId="1" applyFont="1" applyFill="1" applyBorder="1" applyAlignment="1" applyProtection="1">
      <alignment horizontal="right"/>
    </xf>
    <xf numFmtId="2" fontId="4" fillId="6" borderId="19" xfId="2" applyNumberFormat="1" applyFill="1" applyBorder="1" applyAlignment="1">
      <alignment horizontal="left"/>
    </xf>
    <xf numFmtId="0" fontId="4" fillId="5" borderId="21" xfId="2" applyFill="1" applyBorder="1" applyAlignment="1" applyProtection="1">
      <alignment horizontal="left" vertical="top" wrapText="1"/>
      <protection locked="0"/>
    </xf>
    <xf numFmtId="0" fontId="0" fillId="0" borderId="4" xfId="0" applyBorder="1" applyProtection="1">
      <protection locked="0"/>
    </xf>
    <xf numFmtId="0" fontId="0" fillId="0" borderId="7" xfId="0" applyBorder="1" applyProtection="1">
      <protection locked="0"/>
    </xf>
    <xf numFmtId="0" fontId="0" fillId="0" borderId="2" xfId="0" applyBorder="1" applyProtection="1">
      <protection locked="0"/>
    </xf>
    <xf numFmtId="0" fontId="0" fillId="0" borderId="0" xfId="0" applyProtection="1">
      <protection locked="0"/>
    </xf>
    <xf numFmtId="0" fontId="0" fillId="0" borderId="1"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30" xfId="0" applyBorder="1" applyProtection="1">
      <protection locked="0"/>
    </xf>
    <xf numFmtId="0" fontId="4" fillId="5" borderId="23" xfId="2" applyFill="1" applyBorder="1" applyAlignment="1" applyProtection="1">
      <alignment horizontal="center"/>
      <protection locked="0"/>
    </xf>
    <xf numFmtId="0" fontId="4" fillId="5" borderId="25" xfId="2" applyFill="1" applyBorder="1" applyAlignment="1" applyProtection="1">
      <alignment horizontal="center"/>
      <protection locked="0"/>
    </xf>
    <xf numFmtId="49" fontId="4" fillId="5" borderId="19" xfId="2" applyNumberFormat="1" applyFill="1" applyBorder="1" applyAlignment="1" applyProtection="1">
      <alignment horizontal="left"/>
      <protection locked="0"/>
    </xf>
    <xf numFmtId="0" fontId="8" fillId="5" borderId="23" xfId="2" applyFont="1" applyFill="1" applyBorder="1" applyAlignment="1" applyProtection="1">
      <alignment horizontal="center"/>
      <protection locked="0"/>
    </xf>
    <xf numFmtId="0" fontId="8" fillId="5" borderId="25" xfId="2" applyFont="1" applyFill="1" applyBorder="1" applyAlignment="1" applyProtection="1">
      <alignment horizontal="center"/>
      <protection locked="0"/>
    </xf>
    <xf numFmtId="0" fontId="4" fillId="5" borderId="11" xfId="2" applyFill="1" applyBorder="1" applyAlignment="1" applyProtection="1">
      <alignment horizontal="center"/>
      <protection locked="0"/>
    </xf>
    <xf numFmtId="0" fontId="4" fillId="0" borderId="23" xfId="0" applyFont="1" applyBorder="1" applyAlignment="1" applyProtection="1">
      <alignment horizontal="left"/>
      <protection locked="0"/>
    </xf>
    <xf numFmtId="0" fontId="4" fillId="0" borderId="11" xfId="0" applyFont="1" applyBorder="1" applyAlignment="1" applyProtection="1">
      <alignment horizontal="left"/>
      <protection locked="0"/>
    </xf>
    <xf numFmtId="0" fontId="4" fillId="0" borderId="25" xfId="0" applyFont="1" applyBorder="1" applyAlignment="1" applyProtection="1">
      <alignment horizontal="left"/>
      <protection locked="0"/>
    </xf>
    <xf numFmtId="0" fontId="8" fillId="0" borderId="11" xfId="0" applyFont="1" applyBorder="1" applyAlignment="1" applyProtection="1">
      <alignment horizontal="center"/>
      <protection locked="0"/>
    </xf>
    <xf numFmtId="0" fontId="8" fillId="0" borderId="25" xfId="0" applyFont="1" applyBorder="1" applyAlignment="1" applyProtection="1">
      <alignment horizontal="center"/>
      <protection locked="0"/>
    </xf>
    <xf numFmtId="2" fontId="8" fillId="0" borderId="23" xfId="0" applyNumberFormat="1" applyFont="1" applyBorder="1" applyAlignment="1">
      <alignment horizontal="center"/>
    </xf>
    <xf numFmtId="2" fontId="8" fillId="0" borderId="11" xfId="0" applyNumberFormat="1" applyFont="1" applyBorder="1" applyAlignment="1">
      <alignment horizontal="center"/>
    </xf>
    <xf numFmtId="2" fontId="8" fillId="0" borderId="25" xfId="0" applyNumberFormat="1" applyFont="1" applyBorder="1" applyAlignment="1">
      <alignment horizontal="center"/>
    </xf>
    <xf numFmtId="0" fontId="8" fillId="3" borderId="0" xfId="0" applyFont="1" applyFill="1" applyAlignment="1">
      <alignment horizontal="right"/>
    </xf>
    <xf numFmtId="0" fontId="8" fillId="3" borderId="1" xfId="0" applyFont="1" applyFill="1" applyBorder="1" applyAlignment="1">
      <alignment horizontal="right"/>
    </xf>
    <xf numFmtId="14" fontId="8" fillId="6" borderId="23" xfId="0" applyNumberFormat="1" applyFont="1" applyFill="1" applyBorder="1" applyAlignment="1">
      <alignment horizontal="left"/>
    </xf>
    <xf numFmtId="14" fontId="8" fillId="6" borderId="11" xfId="0" applyNumberFormat="1" applyFont="1" applyFill="1" applyBorder="1" applyAlignment="1">
      <alignment horizontal="left"/>
    </xf>
    <xf numFmtId="14" fontId="8" fillId="6" borderId="25" xfId="0" applyNumberFormat="1" applyFont="1" applyFill="1" applyBorder="1" applyAlignment="1">
      <alignment horizontal="left"/>
    </xf>
    <xf numFmtId="0" fontId="8" fillId="9" borderId="23" xfId="0" applyFont="1" applyFill="1" applyBorder="1" applyAlignment="1">
      <alignment horizontal="left"/>
    </xf>
    <xf numFmtId="0" fontId="8" fillId="9" borderId="11" xfId="0" applyFont="1" applyFill="1" applyBorder="1" applyAlignment="1">
      <alignment horizontal="left"/>
    </xf>
    <xf numFmtId="0" fontId="8" fillId="9" borderId="25" xfId="0" applyFont="1" applyFill="1" applyBorder="1" applyAlignment="1">
      <alignment horizontal="left"/>
    </xf>
    <xf numFmtId="0" fontId="8" fillId="6" borderId="23" xfId="0" applyFont="1" applyFill="1" applyBorder="1" applyAlignment="1" applyProtection="1">
      <alignment horizontal="center"/>
      <protection locked="0"/>
    </xf>
    <xf numFmtId="0" fontId="8" fillId="6" borderId="25" xfId="0" applyFont="1" applyFill="1" applyBorder="1" applyAlignment="1" applyProtection="1">
      <alignment horizontal="center"/>
      <protection locked="0"/>
    </xf>
    <xf numFmtId="3" fontId="4" fillId="0" borderId="23" xfId="0" applyNumberFormat="1" applyFont="1" applyBorder="1" applyAlignment="1" applyProtection="1">
      <alignment horizontal="right"/>
      <protection locked="0"/>
    </xf>
    <xf numFmtId="3" fontId="4" fillId="0" borderId="11" xfId="0" applyNumberFormat="1" applyFont="1" applyBorder="1" applyAlignment="1" applyProtection="1">
      <alignment horizontal="right"/>
      <protection locked="0"/>
    </xf>
    <xf numFmtId="3" fontId="4" fillId="0" borderId="25" xfId="0" applyNumberFormat="1" applyFont="1" applyBorder="1" applyAlignment="1" applyProtection="1">
      <alignment horizontal="right"/>
      <protection locked="0"/>
    </xf>
    <xf numFmtId="0" fontId="8" fillId="0" borderId="33" xfId="0" applyFont="1" applyBorder="1" applyAlignment="1">
      <alignment horizontal="center" wrapText="1"/>
    </xf>
    <xf numFmtId="0" fontId="7" fillId="0" borderId="6" xfId="0" applyFont="1" applyBorder="1" applyAlignment="1">
      <alignment horizontal="center" wrapText="1"/>
    </xf>
    <xf numFmtId="0" fontId="7" fillId="0" borderId="26" xfId="0" applyFont="1" applyBorder="1" applyAlignment="1">
      <alignment horizontal="center" wrapText="1"/>
    </xf>
    <xf numFmtId="0" fontId="8" fillId="0" borderId="6" xfId="0" applyFont="1" applyBorder="1" applyAlignment="1">
      <alignment horizontal="center" wrapText="1"/>
    </xf>
    <xf numFmtId="0" fontId="8" fillId="0" borderId="26" xfId="0" applyFont="1" applyBorder="1" applyAlignment="1">
      <alignment horizontal="center" wrapText="1"/>
    </xf>
    <xf numFmtId="0" fontId="8" fillId="0" borderId="30" xfId="0" applyFont="1" applyBorder="1" applyAlignment="1">
      <alignment horizontal="center" wrapText="1"/>
    </xf>
    <xf numFmtId="0" fontId="7" fillId="0" borderId="31" xfId="0" applyFont="1" applyBorder="1" applyAlignment="1">
      <alignment horizontal="center" wrapText="1"/>
    </xf>
    <xf numFmtId="0" fontId="7" fillId="0" borderId="4" xfId="0" applyFont="1" applyBorder="1" applyAlignment="1">
      <alignment horizontal="center" wrapText="1"/>
    </xf>
    <xf numFmtId="0" fontId="7" fillId="0" borderId="29" xfId="0" applyFont="1" applyBorder="1" applyAlignment="1">
      <alignment horizontal="center" wrapText="1"/>
    </xf>
    <xf numFmtId="0" fontId="7" fillId="0" borderId="31" xfId="0" applyFont="1" applyBorder="1" applyAlignment="1">
      <alignment horizontal="center"/>
    </xf>
    <xf numFmtId="0" fontId="7" fillId="0" borderId="4" xfId="0" applyFont="1" applyBorder="1" applyAlignment="1">
      <alignment horizontal="center"/>
    </xf>
    <xf numFmtId="0" fontId="7" fillId="0" borderId="7" xfId="0" applyFont="1" applyBorder="1" applyAlignment="1">
      <alignment horizontal="center"/>
    </xf>
    <xf numFmtId="0" fontId="7" fillId="0" borderId="33" xfId="0" applyFont="1" applyBorder="1" applyAlignment="1">
      <alignment horizontal="center" wrapText="1"/>
    </xf>
    <xf numFmtId="0" fontId="7" fillId="0" borderId="34" xfId="0" applyFont="1" applyBorder="1" applyAlignment="1">
      <alignment horizontal="center" wrapText="1"/>
    </xf>
    <xf numFmtId="0" fontId="7" fillId="0" borderId="27" xfId="0" applyFont="1" applyBorder="1" applyAlignment="1">
      <alignment horizontal="center" wrapText="1"/>
    </xf>
    <xf numFmtId="0" fontId="8" fillId="0" borderId="23" xfId="0" applyFont="1" applyBorder="1" applyAlignment="1" applyProtection="1">
      <alignment horizontal="center"/>
      <protection locked="0"/>
    </xf>
    <xf numFmtId="0" fontId="4" fillId="0" borderId="31" xfId="0" applyFont="1" applyBorder="1" applyAlignment="1" applyProtection="1">
      <alignment horizontal="left"/>
      <protection locked="0"/>
    </xf>
    <xf numFmtId="0" fontId="4" fillId="0" borderId="4" xfId="0" applyFont="1" applyBorder="1" applyAlignment="1" applyProtection="1">
      <alignment horizontal="left"/>
      <protection locked="0"/>
    </xf>
    <xf numFmtId="0" fontId="4" fillId="0" borderId="29" xfId="0" applyFont="1" applyBorder="1" applyAlignment="1" applyProtection="1">
      <alignment horizontal="left"/>
      <protection locked="0"/>
    </xf>
    <xf numFmtId="3" fontId="4" fillId="0" borderId="31" xfId="0" applyNumberFormat="1" applyFont="1" applyBorder="1" applyAlignment="1" applyProtection="1">
      <alignment horizontal="right"/>
      <protection locked="0"/>
    </xf>
    <xf numFmtId="3" fontId="4" fillId="0" borderId="4" xfId="0" applyNumberFormat="1" applyFont="1" applyBorder="1" applyAlignment="1" applyProtection="1">
      <alignment horizontal="right"/>
      <protection locked="0"/>
    </xf>
    <xf numFmtId="3" fontId="4" fillId="0" borderId="29" xfId="0" applyNumberFormat="1" applyFont="1" applyBorder="1" applyAlignment="1" applyProtection="1">
      <alignment horizontal="right"/>
      <protection locked="0"/>
    </xf>
    <xf numFmtId="0" fontId="0" fillId="3" borderId="6" xfId="0" applyFill="1" applyBorder="1" applyAlignment="1">
      <alignment horizontal="center"/>
    </xf>
    <xf numFmtId="0" fontId="16" fillId="3" borderId="6" xfId="0" applyFont="1" applyFill="1" applyBorder="1" applyAlignment="1">
      <alignment horizontal="center"/>
    </xf>
    <xf numFmtId="0" fontId="16" fillId="3" borderId="30" xfId="0" applyFont="1" applyFill="1" applyBorder="1" applyAlignment="1">
      <alignment horizontal="center"/>
    </xf>
    <xf numFmtId="0" fontId="0" fillId="3" borderId="0" xfId="0" applyFill="1" applyAlignment="1">
      <alignment horizontal="center"/>
    </xf>
    <xf numFmtId="0" fontId="8" fillId="6" borderId="23" xfId="0" applyFont="1" applyFill="1" applyBorder="1" applyAlignment="1">
      <alignment horizontal="left"/>
    </xf>
    <xf numFmtId="0" fontId="8" fillId="6" borderId="11" xfId="0" applyFont="1" applyFill="1" applyBorder="1" applyAlignment="1">
      <alignment horizontal="left"/>
    </xf>
    <xf numFmtId="0" fontId="8" fillId="6" borderId="25" xfId="0" applyFont="1" applyFill="1" applyBorder="1" applyAlignment="1">
      <alignment horizontal="left"/>
    </xf>
    <xf numFmtId="0" fontId="8" fillId="3" borderId="2" xfId="0" applyFont="1" applyFill="1" applyBorder="1"/>
    <xf numFmtId="0" fontId="8" fillId="3" borderId="0" xfId="0" applyFont="1" applyFill="1"/>
    <xf numFmtId="0" fontId="7" fillId="0" borderId="3" xfId="0" applyFont="1" applyBorder="1"/>
    <xf numFmtId="0" fontId="7" fillId="0" borderId="11" xfId="0" applyFont="1" applyBorder="1"/>
    <xf numFmtId="0" fontId="7" fillId="0" borderId="25" xfId="0" applyFont="1" applyBorder="1"/>
    <xf numFmtId="0" fontId="7" fillId="0" borderId="10" xfId="0" applyFont="1" applyBorder="1" applyAlignment="1">
      <alignment horizontal="center" wrapText="1"/>
    </xf>
    <xf numFmtId="0" fontId="7" fillId="0" borderId="32" xfId="0" applyFont="1" applyBorder="1" applyAlignment="1">
      <alignment horizontal="center" wrapText="1"/>
    </xf>
    <xf numFmtId="0" fontId="7" fillId="0" borderId="3" xfId="0" applyFont="1" applyBorder="1" applyAlignment="1">
      <alignment horizontal="left"/>
    </xf>
    <xf numFmtId="0" fontId="7" fillId="0" borderId="11" xfId="0" applyFont="1" applyBorder="1" applyAlignment="1">
      <alignment horizontal="left"/>
    </xf>
    <xf numFmtId="0" fontId="7" fillId="0" borderId="25" xfId="0" applyFont="1" applyBorder="1" applyAlignment="1">
      <alignment horizontal="left"/>
    </xf>
    <xf numFmtId="3" fontId="4" fillId="4" borderId="9" xfId="0" applyNumberFormat="1" applyFont="1" applyFill="1" applyBorder="1" applyAlignment="1">
      <alignment horizontal="right"/>
    </xf>
    <xf numFmtId="3" fontId="4" fillId="0" borderId="23" xfId="0" applyNumberFormat="1" applyFont="1" applyBorder="1" applyAlignment="1" applyProtection="1">
      <alignment horizontal="center"/>
      <protection locked="0"/>
    </xf>
    <xf numFmtId="3" fontId="4" fillId="0" borderId="11" xfId="0" applyNumberFormat="1" applyFont="1" applyBorder="1" applyAlignment="1" applyProtection="1">
      <alignment horizontal="center"/>
      <protection locked="0"/>
    </xf>
    <xf numFmtId="3" fontId="4" fillId="0" borderId="25" xfId="0" applyNumberFormat="1" applyFont="1" applyBorder="1" applyAlignment="1" applyProtection="1">
      <alignment horizontal="center"/>
      <protection locked="0"/>
    </xf>
    <xf numFmtId="3" fontId="7" fillId="6" borderId="23" xfId="0" applyNumberFormat="1" applyFont="1" applyFill="1" applyBorder="1" applyAlignment="1">
      <alignment horizontal="center"/>
    </xf>
    <xf numFmtId="3" fontId="7" fillId="6" borderId="11" xfId="0" applyNumberFormat="1" applyFont="1" applyFill="1" applyBorder="1" applyAlignment="1">
      <alignment horizontal="center"/>
    </xf>
    <xf numFmtId="3" fontId="7" fillId="6" borderId="25" xfId="0" applyNumberFormat="1" applyFont="1" applyFill="1" applyBorder="1" applyAlignment="1">
      <alignment horizontal="center"/>
    </xf>
    <xf numFmtId="0" fontId="12" fillId="8" borderId="12" xfId="2" applyFont="1" applyFill="1" applyBorder="1" applyAlignment="1">
      <alignment horizontal="center" vertical="center"/>
    </xf>
    <xf numFmtId="0" fontId="12" fillId="8" borderId="13" xfId="2" applyFont="1" applyFill="1" applyBorder="1" applyAlignment="1">
      <alignment horizontal="center" vertical="center"/>
    </xf>
    <xf numFmtId="0" fontId="12" fillId="8" borderId="14" xfId="2" applyFont="1" applyFill="1" applyBorder="1" applyAlignment="1">
      <alignment horizontal="center" vertical="center"/>
    </xf>
    <xf numFmtId="0" fontId="12" fillId="8" borderId="18" xfId="2" applyFont="1" applyFill="1" applyBorder="1" applyAlignment="1">
      <alignment horizontal="center" vertical="center"/>
    </xf>
    <xf numFmtId="0" fontId="12" fillId="8" borderId="19" xfId="2" applyFont="1" applyFill="1" applyBorder="1" applyAlignment="1">
      <alignment horizontal="center" vertical="center"/>
    </xf>
    <xf numFmtId="0" fontId="12" fillId="8" borderId="20" xfId="2" applyFont="1" applyFill="1" applyBorder="1" applyAlignment="1">
      <alignment horizontal="center" vertical="center"/>
    </xf>
    <xf numFmtId="0" fontId="10" fillId="3" borderId="2" xfId="0" applyFont="1" applyFill="1" applyBorder="1" applyAlignment="1">
      <alignment horizontal="center"/>
    </xf>
    <xf numFmtId="0" fontId="10" fillId="3" borderId="0" xfId="0" applyFont="1" applyFill="1" applyAlignment="1">
      <alignment horizontal="center"/>
    </xf>
    <xf numFmtId="0" fontId="10" fillId="3" borderId="1" xfId="0" applyFont="1" applyFill="1" applyBorder="1" applyAlignment="1">
      <alignment horizontal="center"/>
    </xf>
    <xf numFmtId="0" fontId="10" fillId="3" borderId="5"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30" xfId="0" applyFont="1" applyFill="1" applyBorder="1" applyAlignment="1">
      <alignment horizontal="center" vertical="center"/>
    </xf>
    <xf numFmtId="0" fontId="8" fillId="6" borderId="21" xfId="0" applyFont="1" applyFill="1" applyBorder="1" applyAlignment="1">
      <alignment horizontal="center" vertical="top" wrapText="1"/>
    </xf>
    <xf numFmtId="0" fontId="8" fillId="6" borderId="4" xfId="0" applyFont="1" applyFill="1" applyBorder="1" applyAlignment="1">
      <alignment horizontal="center" vertical="top" wrapText="1"/>
    </xf>
    <xf numFmtId="0" fontId="8" fillId="6" borderId="7" xfId="0" applyFont="1" applyFill="1" applyBorder="1" applyAlignment="1">
      <alignment horizontal="center" vertical="top" wrapText="1"/>
    </xf>
    <xf numFmtId="0" fontId="8" fillId="6" borderId="5" xfId="0" applyFont="1" applyFill="1" applyBorder="1" applyAlignment="1">
      <alignment horizontal="center" vertical="top" wrapText="1"/>
    </xf>
    <xf numFmtId="0" fontId="8" fillId="6" borderId="6" xfId="0" applyFont="1" applyFill="1" applyBorder="1" applyAlignment="1">
      <alignment horizontal="center" vertical="top" wrapText="1"/>
    </xf>
    <xf numFmtId="0" fontId="8" fillId="6" borderId="30" xfId="0" applyFont="1" applyFill="1" applyBorder="1" applyAlignment="1">
      <alignment horizontal="center" vertical="top" wrapText="1"/>
    </xf>
  </cellXfs>
  <cellStyles count="3">
    <cellStyle name="Hyperlink" xfId="1" builtinId="8"/>
    <cellStyle name="Normal" xfId="0" builtinId="0"/>
    <cellStyle name="Normal 2" xfId="2" xr:uid="{00000000-0005-0000-0000-00000200000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BA$7" lockText="1" noThreeD="1"/>
</file>

<file path=xl/ctrlProps/ctrlProp2.xml><?xml version="1.0" encoding="utf-8"?>
<formControlPr xmlns="http://schemas.microsoft.com/office/spreadsheetml/2009/9/main" objectType="CheckBox" fmlaLink="$BA$8" lockText="1" noThreeD="1"/>
</file>

<file path=xl/ctrlProps/ctrlProp3.xml><?xml version="1.0" encoding="utf-8"?>
<formControlPr xmlns="http://schemas.microsoft.com/office/spreadsheetml/2009/9/main" objectType="CheckBox" fmlaLink="Facility!$B$74" lockText="1" noThreeD="1"/>
</file>

<file path=xl/ctrlProps/ctrlProp4.xml><?xml version="1.0" encoding="utf-8"?>
<formControlPr xmlns="http://schemas.microsoft.com/office/spreadsheetml/2009/9/main" objectType="CheckBox" fmlaLink="$BA$9" lockText="1" noThreeD="1"/>
</file>

<file path=xl/ctrlProps/ctrlProp5.xml><?xml version="1.0" encoding="utf-8"?>
<formControlPr xmlns="http://schemas.microsoft.com/office/spreadsheetml/2009/9/main" objectType="CheckBox" fmlaLink="$BA$14"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123825</xdr:colOff>
      <xdr:row>3</xdr:row>
      <xdr:rowOff>19050</xdr:rowOff>
    </xdr:from>
    <xdr:ext cx="184731" cy="264560"/>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90525" y="504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mc:AlternateContent xmlns:mc="http://schemas.openxmlformats.org/markup-compatibility/2006">
    <mc:Choice xmlns:a14="http://schemas.microsoft.com/office/drawing/2010/main" Requires="a14">
      <xdr:twoCellAnchor editAs="oneCell">
        <xdr:from>
          <xdr:col>3</xdr:col>
          <xdr:colOff>38100</xdr:colOff>
          <xdr:row>28</xdr:row>
          <xdr:rowOff>9525</xdr:rowOff>
        </xdr:from>
        <xdr:to>
          <xdr:col>10</xdr:col>
          <xdr:colOff>209550</xdr:colOff>
          <xdr:row>30</xdr:row>
          <xdr:rowOff>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Respondent information has changed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31</xdr:row>
          <xdr:rowOff>0</xdr:rowOff>
        </xdr:from>
        <xdr:to>
          <xdr:col>19</xdr:col>
          <xdr:colOff>95250</xdr:colOff>
          <xdr:row>32</xdr:row>
          <xdr:rowOff>95250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Distributor</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26</xdr:col>
          <xdr:colOff>238125</xdr:colOff>
          <xdr:row>15</xdr:row>
          <xdr:rowOff>57150</xdr:rowOff>
        </xdr:from>
        <xdr:to>
          <xdr:col>41</xdr:col>
          <xdr:colOff>114300</xdr:colOff>
          <xdr:row>17</xdr:row>
          <xdr:rowOff>28575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Resubmission (Indicate reason of resubmission in the Comments section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32</xdr:row>
          <xdr:rowOff>152400</xdr:rowOff>
        </xdr:from>
        <xdr:to>
          <xdr:col>21</xdr:col>
          <xdr:colOff>209550</xdr:colOff>
          <xdr:row>34</xdr:row>
          <xdr:rowOff>76200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Petroleum Product Refiner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42</xdr:row>
          <xdr:rowOff>66675</xdr:rowOff>
        </xdr:from>
        <xdr:to>
          <xdr:col>21</xdr:col>
          <xdr:colOff>247650</xdr:colOff>
          <xdr:row>44</xdr:row>
          <xdr:rowOff>9525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0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Mailing Address same as Facility Location (If different, enter Mailing Address below)</a:t>
              </a:r>
            </a:p>
          </xdr:txBody>
        </xdr:sp>
        <xdr:clientData fLocksWithSheet="0"/>
      </xdr:twoCellAnchor>
    </mc:Choice>
    <mc:Fallback/>
  </mc:AlternateContent>
  <xdr:twoCellAnchor editAs="oneCell">
    <xdr:from>
      <xdr:col>21</xdr:col>
      <xdr:colOff>115956</xdr:colOff>
      <xdr:row>0</xdr:row>
      <xdr:rowOff>99391</xdr:rowOff>
    </xdr:from>
    <xdr:to>
      <xdr:col>28</xdr:col>
      <xdr:colOff>228292</xdr:colOff>
      <xdr:row>7</xdr:row>
      <xdr:rowOff>54308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855804" y="99391"/>
          <a:ext cx="2067031" cy="11113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160006</xdr:colOff>
      <xdr:row>2</xdr:row>
      <xdr:rowOff>133351</xdr:rowOff>
    </xdr:from>
    <xdr:to>
      <xdr:col>28</xdr:col>
      <xdr:colOff>212265</xdr:colOff>
      <xdr:row>9</xdr:row>
      <xdr:rowOff>66676</xdr:rowOff>
    </xdr:to>
    <xdr:pic>
      <xdr:nvPicPr>
        <xdr:cNvPr id="2" name="Picture 6">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4722481" y="466726"/>
          <a:ext cx="1966784" cy="1066800"/>
        </a:xfrm>
        <a:prstGeom prst="rect">
          <a:avLst/>
        </a:prstGeom>
        <a:noFill/>
        <a:ln w="9525">
          <a:solidFill>
            <a:srgbClr val="77933C"/>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57643\Documents\Hawaii\HSEO\EIIRP_Forms\Forms%20with%20Notes\IMPORTS_DBEDT110_HiddenTabs.xlsm" TargetMode="External"/><Relationship Id="rId1" Type="http://schemas.openxmlformats.org/officeDocument/2006/relationships/externalLinkPath" Target="/Users/57643/Documents/Hawaii/HSEO/EIIRP_Forms/Forms%20with%20Notes/IMPORTS_DBEDT110_HiddenTab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amp;(2)"/>
      <sheetName val="(3) Imports"/>
      <sheetName val="RawData"/>
      <sheetName val="FormData"/>
      <sheetName val="Facility"/>
      <sheetName val="Ports"/>
      <sheetName val="Destinations"/>
      <sheetName val="List"/>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3" Type="http://schemas.openxmlformats.org/officeDocument/2006/relationships/printerSettings" Target="../printerSettings/printerSettings1.bin"/><Relationship Id="rId7" Type="http://schemas.openxmlformats.org/officeDocument/2006/relationships/ctrlProp" Target="../ctrlProps/ctrlProp2.xml"/><Relationship Id="rId2" Type="http://schemas.openxmlformats.org/officeDocument/2006/relationships/hyperlink" Target="https://eiirp.hawaii.gov/" TargetMode="External"/><Relationship Id="rId1" Type="http://schemas.openxmlformats.org/officeDocument/2006/relationships/hyperlink" Target="https://energy.hawaii.gov/eiirp" TargetMode="External"/><Relationship Id="rId6" Type="http://schemas.openxmlformats.org/officeDocument/2006/relationships/ctrlProp" Target="../ctrlProps/ctrlProp1.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1.xml"/><Relationship Id="rId9" Type="http://schemas.openxmlformats.org/officeDocument/2006/relationships/ctrlProp" Target="../ctrlProps/ctrlProp4.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energy.hawaii.gov/eiir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BA71"/>
  <sheetViews>
    <sheetView tabSelected="1" zoomScale="85" zoomScaleNormal="85" workbookViewId="0">
      <selection activeCell="G17" sqref="G17:U17"/>
    </sheetView>
  </sheetViews>
  <sheetFormatPr defaultColWidth="9.140625" defaultRowHeight="12.75" x14ac:dyDescent="0.2"/>
  <cols>
    <col min="1" max="21" width="4" style="33" customWidth="1"/>
    <col min="22" max="22" width="4.42578125" style="33" customWidth="1"/>
    <col min="23" max="50" width="4" style="33" customWidth="1"/>
    <col min="51" max="51" width="2.7109375" style="33" customWidth="1"/>
    <col min="52" max="53" width="0" style="134" hidden="1" customWidth="1"/>
    <col min="54" max="16384" width="9.140625" style="33"/>
  </cols>
  <sheetData>
    <row r="1" spans="1:53" x14ac:dyDescent="0.2">
      <c r="A1" s="30"/>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2"/>
      <c r="AZ1" s="133" t="s">
        <v>0</v>
      </c>
    </row>
    <row r="2" spans="1:53" x14ac:dyDescent="0.2">
      <c r="A2" s="34"/>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6"/>
      <c r="AZ2" s="134" t="s">
        <v>1</v>
      </c>
      <c r="BA2" s="134" t="str">
        <f>'(3) Imports'!J28</f>
        <v>N</v>
      </c>
    </row>
    <row r="3" spans="1:53" x14ac:dyDescent="0.2">
      <c r="A3" s="150"/>
      <c r="B3" s="151"/>
      <c r="C3" s="151"/>
      <c r="D3" s="151"/>
      <c r="E3" s="151"/>
      <c r="F3" s="151"/>
      <c r="G3" s="151"/>
      <c r="H3" s="151"/>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6"/>
      <c r="AZ3" s="134" t="s">
        <v>2</v>
      </c>
      <c r="BA3" s="134">
        <f>G17</f>
        <v>0</v>
      </c>
    </row>
    <row r="4" spans="1:53" x14ac:dyDescent="0.2">
      <c r="A4" s="34"/>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6"/>
      <c r="AZ4" s="134" t="s">
        <v>3</v>
      </c>
      <c r="BA4" s="134" t="str">
        <f>CONCATENATE(S19,O19)</f>
        <v/>
      </c>
    </row>
    <row r="5" spans="1:53" x14ac:dyDescent="0.2">
      <c r="A5" s="34"/>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6"/>
      <c r="AZ5" s="134" t="s">
        <v>4</v>
      </c>
      <c r="BA5" s="134" t="str">
        <f>CONCATENATE(K21,"/",O21,"/",S21)</f>
        <v>//</v>
      </c>
    </row>
    <row r="6" spans="1:53" x14ac:dyDescent="0.2">
      <c r="A6" s="34"/>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7"/>
      <c r="AI6" s="37"/>
      <c r="AJ6" s="37"/>
      <c r="AK6" s="37"/>
      <c r="AL6" s="37"/>
      <c r="AM6" s="37"/>
      <c r="AN6" s="37"/>
      <c r="AO6" s="37"/>
      <c r="AP6" s="37"/>
      <c r="AQ6" s="37"/>
      <c r="AR6" s="37"/>
      <c r="AS6" s="165" t="s">
        <v>662</v>
      </c>
      <c r="AT6" s="165"/>
      <c r="AU6" s="165"/>
      <c r="AV6" s="165"/>
      <c r="AW6" s="165"/>
      <c r="AX6" s="166"/>
      <c r="AY6" s="38"/>
      <c r="AZ6" s="134" t="s">
        <v>5</v>
      </c>
      <c r="BA6" s="134" t="e">
        <f>#REF!</f>
        <v>#REF!</v>
      </c>
    </row>
    <row r="7" spans="1:53" x14ac:dyDescent="0.2">
      <c r="A7" s="34"/>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7"/>
      <c r="AI7" s="37"/>
      <c r="AJ7" s="37"/>
      <c r="AK7" s="37"/>
      <c r="AL7" s="37"/>
      <c r="AM7" s="37"/>
      <c r="AN7" s="37"/>
      <c r="AO7" s="37"/>
      <c r="AP7" s="173" t="s">
        <v>663</v>
      </c>
      <c r="AQ7" s="173"/>
      <c r="AR7" s="173"/>
      <c r="AS7" s="173"/>
      <c r="AT7" s="173"/>
      <c r="AU7" s="173"/>
      <c r="AV7" s="173"/>
      <c r="AW7" s="173"/>
      <c r="AX7" s="174"/>
      <c r="AY7" s="38"/>
      <c r="AZ7" s="134" t="s">
        <v>6</v>
      </c>
    </row>
    <row r="8" spans="1:53" x14ac:dyDescent="0.2">
      <c r="A8" s="34"/>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7"/>
      <c r="AI8" s="37"/>
      <c r="AJ8" s="37"/>
      <c r="AK8" s="37"/>
      <c r="AL8" s="37"/>
      <c r="AM8" s="37"/>
      <c r="AN8" s="37"/>
      <c r="AO8" s="178" t="s">
        <v>667</v>
      </c>
      <c r="AP8" s="179"/>
      <c r="AQ8" s="179"/>
      <c r="AR8" s="179"/>
      <c r="AS8" s="179"/>
      <c r="AT8" s="179"/>
      <c r="AU8" s="179"/>
      <c r="AV8" s="179"/>
      <c r="AW8" s="179"/>
      <c r="AX8" s="180"/>
      <c r="AY8" s="19"/>
      <c r="AZ8" s="134" t="s">
        <v>7</v>
      </c>
      <c r="BA8" s="134" t="b">
        <v>0</v>
      </c>
    </row>
    <row r="9" spans="1:53" s="39" customFormat="1" ht="14.25" x14ac:dyDescent="0.2">
      <c r="A9" s="175" t="s">
        <v>8</v>
      </c>
      <c r="B9" s="176"/>
      <c r="C9" s="176"/>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7"/>
      <c r="AZ9" s="134" t="s">
        <v>9</v>
      </c>
      <c r="BA9" s="134" t="b">
        <v>0</v>
      </c>
    </row>
    <row r="10" spans="1:53" s="39" customFormat="1" ht="14.25" x14ac:dyDescent="0.2">
      <c r="A10" s="175" t="s">
        <v>10</v>
      </c>
      <c r="B10" s="176"/>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7"/>
      <c r="AZ10" s="134" t="s">
        <v>11</v>
      </c>
      <c r="BA10" s="134">
        <f>I37</f>
        <v>0</v>
      </c>
    </row>
    <row r="11" spans="1:53" ht="26.25" customHeight="1" x14ac:dyDescent="0.2">
      <c r="A11" s="158" t="s">
        <v>12</v>
      </c>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60"/>
      <c r="AZ11" s="134" t="s">
        <v>13</v>
      </c>
      <c r="BA11" s="134" t="str">
        <f>F41</f>
        <v xml:space="preserve"> </v>
      </c>
    </row>
    <row r="12" spans="1:53" ht="12.75" customHeight="1" x14ac:dyDescent="0.2">
      <c r="A12" s="161"/>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3"/>
      <c r="AZ12" s="134" t="s">
        <v>14</v>
      </c>
      <c r="BA12" s="134" t="str">
        <f>M41</f>
        <v xml:space="preserve"> </v>
      </c>
    </row>
    <row r="13" spans="1:53" x14ac:dyDescent="0.2">
      <c r="A13" s="152" t="s">
        <v>15</v>
      </c>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4"/>
      <c r="Z13" s="152" t="s">
        <v>16</v>
      </c>
      <c r="AA13" s="153"/>
      <c r="AB13" s="153"/>
      <c r="AC13" s="153"/>
      <c r="AD13" s="153"/>
      <c r="AE13" s="153"/>
      <c r="AF13" s="153"/>
      <c r="AG13" s="153"/>
      <c r="AH13" s="153"/>
      <c r="AI13" s="153"/>
      <c r="AJ13" s="153"/>
      <c r="AK13" s="153"/>
      <c r="AL13" s="153"/>
      <c r="AM13" s="153"/>
      <c r="AN13" s="153"/>
      <c r="AO13" s="153"/>
      <c r="AP13" s="153"/>
      <c r="AQ13" s="153"/>
      <c r="AR13" s="153"/>
      <c r="AS13" s="153"/>
      <c r="AT13" s="153"/>
      <c r="AU13" s="153"/>
      <c r="AV13" s="153"/>
      <c r="AW13" s="153"/>
      <c r="AX13" s="154"/>
      <c r="AZ13" s="134" t="s">
        <v>17</v>
      </c>
      <c r="BA13" s="137" t="str">
        <f>Q41</f>
        <v xml:space="preserve"> </v>
      </c>
    </row>
    <row r="14" spans="1:53" x14ac:dyDescent="0.2">
      <c r="A14" s="155"/>
      <c r="B14" s="156"/>
      <c r="C14" s="156"/>
      <c r="D14" s="156"/>
      <c r="E14" s="156"/>
      <c r="F14" s="156"/>
      <c r="G14" s="156"/>
      <c r="H14" s="156"/>
      <c r="I14" s="156"/>
      <c r="J14" s="156"/>
      <c r="K14" s="156"/>
      <c r="L14" s="156"/>
      <c r="M14" s="156"/>
      <c r="N14" s="156"/>
      <c r="O14" s="156"/>
      <c r="P14" s="156"/>
      <c r="Q14" s="156"/>
      <c r="R14" s="156"/>
      <c r="S14" s="156"/>
      <c r="T14" s="156"/>
      <c r="U14" s="156"/>
      <c r="V14" s="156"/>
      <c r="W14" s="156"/>
      <c r="X14" s="156"/>
      <c r="Y14" s="157"/>
      <c r="Z14" s="155"/>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7"/>
      <c r="AZ14" s="134" t="s">
        <v>18</v>
      </c>
      <c r="BA14" s="134" t="b">
        <v>0</v>
      </c>
    </row>
    <row r="15" spans="1:53" x14ac:dyDescent="0.2">
      <c r="A15" s="40"/>
      <c r="B15" s="41"/>
      <c r="C15" s="41"/>
      <c r="D15" s="41"/>
      <c r="E15" s="41"/>
      <c r="F15" s="41"/>
      <c r="G15" s="41"/>
      <c r="H15" s="41"/>
      <c r="I15" s="41"/>
      <c r="J15" s="41"/>
      <c r="K15" s="35"/>
      <c r="L15" s="35"/>
      <c r="M15" s="35"/>
      <c r="N15" s="35"/>
      <c r="O15" s="35"/>
      <c r="P15" s="35"/>
      <c r="Q15" s="35"/>
      <c r="R15" s="35"/>
      <c r="S15" s="35"/>
      <c r="T15" s="35"/>
      <c r="U15" s="37"/>
      <c r="V15" s="37"/>
      <c r="W15" s="37"/>
      <c r="X15" s="37"/>
      <c r="Y15" s="42"/>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42"/>
      <c r="AZ15" s="134" t="s">
        <v>19</v>
      </c>
      <c r="BA15" s="134">
        <f>I46</f>
        <v>0</v>
      </c>
    </row>
    <row r="16" spans="1:53" x14ac:dyDescent="0.2">
      <c r="A16" s="40"/>
      <c r="B16" s="41"/>
      <c r="C16" s="41"/>
      <c r="D16" s="41"/>
      <c r="E16" s="41"/>
      <c r="F16" s="41"/>
      <c r="G16" s="41"/>
      <c r="H16" s="41"/>
      <c r="I16" s="41"/>
      <c r="J16" s="41"/>
      <c r="K16" s="35"/>
      <c r="L16" s="35"/>
      <c r="M16" s="35"/>
      <c r="N16" s="35"/>
      <c r="O16" s="35"/>
      <c r="P16" s="35"/>
      <c r="Q16" s="35"/>
      <c r="R16" s="35"/>
      <c r="S16" s="35"/>
      <c r="T16" s="35"/>
      <c r="U16" s="35"/>
      <c r="V16" s="35"/>
      <c r="W16" s="35"/>
      <c r="X16" s="37"/>
      <c r="Y16" s="42"/>
      <c r="Z16" s="35"/>
      <c r="AA16" s="35"/>
      <c r="AB16" s="35"/>
      <c r="AC16" s="35"/>
      <c r="AD16" s="35"/>
      <c r="AE16" s="35"/>
      <c r="AF16" s="37"/>
      <c r="AG16" s="37"/>
      <c r="AH16" s="37"/>
      <c r="AI16" s="37"/>
      <c r="AJ16" s="37"/>
      <c r="AK16" s="37"/>
      <c r="AL16" s="37"/>
      <c r="AM16" s="37"/>
      <c r="AN16" s="37"/>
      <c r="AO16" s="37"/>
      <c r="AP16" s="37"/>
      <c r="AQ16" s="37"/>
      <c r="AR16" s="37"/>
      <c r="AS16" s="37"/>
      <c r="AT16" s="37"/>
      <c r="AU16" s="37"/>
      <c r="AV16" s="37"/>
      <c r="AW16" s="37"/>
      <c r="AX16" s="42"/>
      <c r="AZ16" s="134" t="s">
        <v>20</v>
      </c>
      <c r="BA16" s="134">
        <f>F48</f>
        <v>0</v>
      </c>
    </row>
    <row r="17" spans="1:53" x14ac:dyDescent="0.2">
      <c r="A17" s="40"/>
      <c r="B17" s="41" t="s">
        <v>21</v>
      </c>
      <c r="C17" s="41"/>
      <c r="D17" s="41"/>
      <c r="E17" s="41"/>
      <c r="F17" s="41"/>
      <c r="G17" s="167"/>
      <c r="H17" s="168"/>
      <c r="I17" s="168"/>
      <c r="J17" s="168"/>
      <c r="K17" s="168"/>
      <c r="L17" s="168"/>
      <c r="M17" s="168"/>
      <c r="N17" s="168"/>
      <c r="O17" s="168"/>
      <c r="P17" s="168"/>
      <c r="Q17" s="168"/>
      <c r="R17" s="168"/>
      <c r="S17" s="168"/>
      <c r="T17" s="168"/>
      <c r="U17" s="169"/>
      <c r="V17" s="35"/>
      <c r="W17" s="35"/>
      <c r="X17" s="37"/>
      <c r="Y17" s="42"/>
      <c r="Z17" s="35"/>
      <c r="AA17" s="35"/>
      <c r="AB17" s="35"/>
      <c r="AC17" s="35"/>
      <c r="AD17" s="35"/>
      <c r="AE17" s="35"/>
      <c r="AF17" s="37"/>
      <c r="AG17" s="37"/>
      <c r="AH17" s="37"/>
      <c r="AI17" s="37"/>
      <c r="AJ17" s="37"/>
      <c r="AK17" s="37"/>
      <c r="AL17" s="37"/>
      <c r="AM17" s="37"/>
      <c r="AN17" s="37"/>
      <c r="AO17" s="37"/>
      <c r="AP17" s="37"/>
      <c r="AQ17" s="37"/>
      <c r="AR17" s="37"/>
      <c r="AS17" s="37"/>
      <c r="AT17" s="37"/>
      <c r="AU17" s="37"/>
      <c r="AV17" s="37"/>
      <c r="AW17" s="37"/>
      <c r="AX17" s="42"/>
      <c r="AZ17" s="134" t="s">
        <v>22</v>
      </c>
      <c r="BA17" s="134">
        <f>M48</f>
        <v>0</v>
      </c>
    </row>
    <row r="18" spans="1:53" x14ac:dyDescent="0.2">
      <c r="A18" s="40"/>
      <c r="B18" s="41"/>
      <c r="C18" s="41"/>
      <c r="D18" s="41"/>
      <c r="E18" s="41"/>
      <c r="F18" s="41"/>
      <c r="G18" s="41"/>
      <c r="H18" s="41"/>
      <c r="I18" s="41"/>
      <c r="J18" s="41"/>
      <c r="K18" s="35"/>
      <c r="L18" s="35"/>
      <c r="M18" s="35"/>
      <c r="N18" s="35"/>
      <c r="O18" s="35"/>
      <c r="P18" s="35"/>
      <c r="Q18" s="35"/>
      <c r="R18" s="35"/>
      <c r="S18" s="35"/>
      <c r="T18" s="35"/>
      <c r="U18" s="37"/>
      <c r="V18" s="37"/>
      <c r="W18" s="37"/>
      <c r="X18" s="37"/>
      <c r="Y18" s="42"/>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c r="AX18" s="42"/>
      <c r="AZ18" s="134" t="s">
        <v>23</v>
      </c>
      <c r="BA18" s="137">
        <f>Q48</f>
        <v>0</v>
      </c>
    </row>
    <row r="19" spans="1:53" ht="12.6" customHeight="1" x14ac:dyDescent="0.2">
      <c r="A19" s="40"/>
      <c r="B19" s="41" t="s">
        <v>24</v>
      </c>
      <c r="C19" s="41"/>
      <c r="D19" s="41"/>
      <c r="E19" s="41"/>
      <c r="F19" s="41"/>
      <c r="G19" s="37"/>
      <c r="H19" s="37"/>
      <c r="I19" s="37"/>
      <c r="J19" s="37"/>
      <c r="K19" s="41" t="s">
        <v>25</v>
      </c>
      <c r="L19" s="37"/>
      <c r="M19" s="41"/>
      <c r="N19" s="41"/>
      <c r="O19" s="43"/>
      <c r="P19" s="44"/>
      <c r="Q19" s="41" t="s">
        <v>26</v>
      </c>
      <c r="R19" s="45"/>
      <c r="S19" s="170"/>
      <c r="T19" s="171"/>
      <c r="U19" s="45"/>
      <c r="V19" s="45"/>
      <c r="W19" s="45"/>
      <c r="X19" s="37"/>
      <c r="Y19" s="42"/>
      <c r="Z19" s="45"/>
      <c r="AA19" s="45"/>
      <c r="AB19" s="172" t="s">
        <v>27</v>
      </c>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42"/>
      <c r="AZ19" s="134" t="s">
        <v>28</v>
      </c>
      <c r="BA19" s="134">
        <f>H50</f>
        <v>0</v>
      </c>
    </row>
    <row r="20" spans="1:53" x14ac:dyDescent="0.2">
      <c r="A20" s="40"/>
      <c r="B20" s="41"/>
      <c r="C20" s="41"/>
      <c r="D20" s="41"/>
      <c r="E20" s="41"/>
      <c r="F20" s="41"/>
      <c r="G20" s="41"/>
      <c r="H20" s="41"/>
      <c r="I20" s="41"/>
      <c r="J20" s="41"/>
      <c r="K20" s="45"/>
      <c r="L20" s="45"/>
      <c r="M20" s="45"/>
      <c r="N20" s="45"/>
      <c r="O20" s="45"/>
      <c r="P20" s="45"/>
      <c r="Q20" s="45"/>
      <c r="R20" s="45"/>
      <c r="S20" s="45"/>
      <c r="T20" s="45"/>
      <c r="U20" s="45"/>
      <c r="V20" s="45"/>
      <c r="W20" s="45"/>
      <c r="X20" s="37"/>
      <c r="Y20" s="42"/>
      <c r="Z20" s="45"/>
      <c r="AA20" s="45"/>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42"/>
      <c r="AZ20" s="134" t="s">
        <v>29</v>
      </c>
      <c r="BA20" s="134" t="str">
        <f>CONCATENATE(I52,"-",K52,"-",M52,"Ext",R52)</f>
        <v>--Ext</v>
      </c>
    </row>
    <row r="21" spans="1:53" ht="12.75" customHeight="1" x14ac:dyDescent="0.2">
      <c r="A21" s="40"/>
      <c r="B21" s="41" t="s">
        <v>30</v>
      </c>
      <c r="C21" s="37"/>
      <c r="D21" s="37"/>
      <c r="E21" s="37"/>
      <c r="F21" s="37"/>
      <c r="G21" s="41" t="s">
        <v>25</v>
      </c>
      <c r="H21" s="37"/>
      <c r="I21" s="37"/>
      <c r="J21" s="37"/>
      <c r="K21" s="43"/>
      <c r="L21" s="37"/>
      <c r="M21" s="41" t="s">
        <v>31</v>
      </c>
      <c r="N21" s="37"/>
      <c r="O21" s="46"/>
      <c r="P21" s="37"/>
      <c r="Q21" s="41" t="s">
        <v>26</v>
      </c>
      <c r="R21" s="45"/>
      <c r="S21" s="170"/>
      <c r="T21" s="171"/>
      <c r="U21" s="37"/>
      <c r="V21" s="37"/>
      <c r="W21" s="37"/>
      <c r="X21" s="37"/>
      <c r="Y21" s="42"/>
      <c r="Z21" s="35"/>
      <c r="AA21" s="35"/>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42"/>
      <c r="AZ21" s="134" t="s">
        <v>32</v>
      </c>
      <c r="BA21" s="134">
        <f>I54</f>
        <v>0</v>
      </c>
    </row>
    <row r="22" spans="1:53" x14ac:dyDescent="0.2">
      <c r="A22" s="47"/>
      <c r="B22" s="37"/>
      <c r="C22" s="37"/>
      <c r="D22" s="37"/>
      <c r="E22" s="37"/>
      <c r="F22" s="37"/>
      <c r="G22" s="37"/>
      <c r="H22" s="37"/>
      <c r="I22" s="37"/>
      <c r="J22" s="37"/>
      <c r="K22" s="37"/>
      <c r="L22" s="37"/>
      <c r="M22" s="37"/>
      <c r="N22" s="37"/>
      <c r="O22" s="37"/>
      <c r="P22" s="37"/>
      <c r="Q22" s="37"/>
      <c r="R22" s="37"/>
      <c r="S22" s="37"/>
      <c r="T22" s="37"/>
      <c r="U22" s="37"/>
      <c r="V22" s="37"/>
      <c r="W22" s="37"/>
      <c r="X22" s="37"/>
      <c r="Y22" s="42"/>
      <c r="Z22" s="37"/>
      <c r="AA22" s="37"/>
      <c r="AB22" s="37"/>
      <c r="AC22" s="80"/>
      <c r="AD22" s="80"/>
      <c r="AE22" s="80"/>
      <c r="AF22" s="80"/>
      <c r="AG22" s="80"/>
      <c r="AH22" s="80"/>
      <c r="AI22" s="80"/>
      <c r="AJ22" s="80"/>
      <c r="AK22" s="80"/>
      <c r="AL22" s="80"/>
      <c r="AM22" s="80"/>
      <c r="AN22" s="80"/>
      <c r="AO22" s="80"/>
      <c r="AP22" s="80"/>
      <c r="AQ22" s="80"/>
      <c r="AR22" s="80"/>
      <c r="AS22" s="80"/>
      <c r="AT22" s="80"/>
      <c r="AU22" s="80"/>
      <c r="AV22" s="80"/>
      <c r="AW22" s="80"/>
      <c r="AX22" s="42"/>
      <c r="AZ22" s="134" t="s">
        <v>33</v>
      </c>
      <c r="BA22" s="134">
        <f>A58</f>
        <v>0</v>
      </c>
    </row>
    <row r="23" spans="1:53" x14ac:dyDescent="0.2">
      <c r="A23" s="47"/>
      <c r="B23" s="37"/>
      <c r="C23" s="37"/>
      <c r="D23" s="37"/>
      <c r="E23" s="37"/>
      <c r="F23" s="37"/>
      <c r="G23" s="37"/>
      <c r="H23" s="37"/>
      <c r="I23" s="37"/>
      <c r="J23" s="37"/>
      <c r="K23" s="37"/>
      <c r="L23" s="37"/>
      <c r="M23" s="37"/>
      <c r="N23" s="37"/>
      <c r="O23" s="37"/>
      <c r="P23" s="37"/>
      <c r="Q23" s="37"/>
      <c r="R23" s="37"/>
      <c r="S23" s="37"/>
      <c r="T23" s="37"/>
      <c r="U23" s="37"/>
      <c r="V23" s="37"/>
      <c r="W23" s="37"/>
      <c r="X23" s="37"/>
      <c r="Y23" s="42"/>
      <c r="Z23" s="37"/>
      <c r="AA23" s="37"/>
      <c r="AB23" s="37"/>
      <c r="AC23" s="80"/>
      <c r="AD23" s="80"/>
      <c r="AE23" s="80"/>
      <c r="AF23" s="80"/>
      <c r="AG23" s="80"/>
      <c r="AH23" s="80"/>
      <c r="AI23" s="80"/>
      <c r="AJ23" s="80"/>
      <c r="AK23" s="80"/>
      <c r="AL23" s="80"/>
      <c r="AM23" s="80"/>
      <c r="AN23" s="80"/>
      <c r="AO23" s="80"/>
      <c r="AP23" s="80"/>
      <c r="AQ23" s="80"/>
      <c r="AR23" s="80"/>
      <c r="AS23" s="80"/>
      <c r="AT23" s="80"/>
      <c r="AU23" s="80"/>
      <c r="AV23" s="80"/>
      <c r="AW23" s="80"/>
      <c r="AX23" s="42"/>
    </row>
    <row r="24" spans="1:53" ht="12.75" customHeight="1" x14ac:dyDescent="0.2">
      <c r="A24" s="48"/>
      <c r="B24" s="37"/>
      <c r="C24" s="37"/>
      <c r="D24" s="37"/>
      <c r="E24" s="37"/>
      <c r="F24" s="37"/>
      <c r="G24" s="37"/>
      <c r="H24" s="37"/>
      <c r="I24" s="37"/>
      <c r="J24" s="37"/>
      <c r="K24" s="37"/>
      <c r="L24" s="37"/>
      <c r="M24" s="37"/>
      <c r="N24" s="37"/>
      <c r="O24" s="37"/>
      <c r="P24" s="37"/>
      <c r="Q24" s="37"/>
      <c r="R24" s="37"/>
      <c r="S24" s="37"/>
      <c r="T24" s="37"/>
      <c r="U24" s="37"/>
      <c r="V24" s="37"/>
      <c r="W24" s="37"/>
      <c r="X24" s="49"/>
      <c r="Y24" s="50"/>
      <c r="Z24" s="49"/>
      <c r="AA24" s="49"/>
      <c r="AB24" s="109"/>
      <c r="AC24" s="37"/>
      <c r="AD24" s="37"/>
      <c r="AE24" s="37"/>
      <c r="AF24" s="37"/>
      <c r="AG24" s="37"/>
      <c r="AH24" s="37"/>
      <c r="AI24" s="37"/>
      <c r="AJ24" s="37"/>
      <c r="AK24" s="37"/>
      <c r="AL24" s="37"/>
      <c r="AM24" s="37"/>
      <c r="AN24" s="37"/>
      <c r="AO24" s="37"/>
      <c r="AP24" s="37"/>
      <c r="AQ24" s="37"/>
      <c r="AR24" s="37"/>
      <c r="AS24" s="37"/>
      <c r="AT24" s="37"/>
      <c r="AU24" s="37"/>
      <c r="AV24" s="37"/>
      <c r="AW24" s="37"/>
      <c r="AX24" s="50"/>
    </row>
    <row r="25" spans="1:53" ht="12.75" customHeight="1" x14ac:dyDescent="0.2">
      <c r="A25" s="48"/>
      <c r="B25" s="164" t="s">
        <v>34</v>
      </c>
      <c r="C25" s="164"/>
      <c r="D25" s="164"/>
      <c r="E25" s="164"/>
      <c r="F25" s="164"/>
      <c r="G25" s="164"/>
      <c r="H25" s="164"/>
      <c r="I25" s="164"/>
      <c r="J25" s="164"/>
      <c r="K25" s="164"/>
      <c r="L25" s="164"/>
      <c r="M25" s="164"/>
      <c r="N25" s="164"/>
      <c r="O25" s="164"/>
      <c r="P25" s="164"/>
      <c r="Q25" s="164"/>
      <c r="R25" s="164"/>
      <c r="S25" s="164"/>
      <c r="T25" s="164"/>
      <c r="U25" s="164"/>
      <c r="V25" s="164"/>
      <c r="W25" s="164"/>
      <c r="X25" s="49"/>
      <c r="Y25" s="50"/>
      <c r="Z25" s="49"/>
      <c r="AA25" s="41"/>
      <c r="AB25" s="149" t="s">
        <v>35</v>
      </c>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50"/>
    </row>
    <row r="26" spans="1:53" ht="12.75" customHeight="1" x14ac:dyDescent="0.2">
      <c r="A26" s="34"/>
      <c r="B26" s="164"/>
      <c r="C26" s="164"/>
      <c r="D26" s="164"/>
      <c r="E26" s="164"/>
      <c r="F26" s="164"/>
      <c r="G26" s="164"/>
      <c r="H26" s="164"/>
      <c r="I26" s="164"/>
      <c r="J26" s="164"/>
      <c r="K26" s="164"/>
      <c r="L26" s="164"/>
      <c r="M26" s="164"/>
      <c r="N26" s="164"/>
      <c r="O26" s="164"/>
      <c r="P26" s="164"/>
      <c r="Q26" s="164"/>
      <c r="R26" s="164"/>
      <c r="S26" s="164"/>
      <c r="T26" s="164"/>
      <c r="U26" s="164"/>
      <c r="V26" s="164"/>
      <c r="W26" s="164"/>
      <c r="X26" s="35"/>
      <c r="Y26" s="36"/>
      <c r="Z26" s="35"/>
      <c r="AA26" s="35"/>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52"/>
    </row>
    <row r="27" spans="1:53" x14ac:dyDescent="0.2">
      <c r="A27" s="34"/>
      <c r="B27" s="164"/>
      <c r="C27" s="164"/>
      <c r="D27" s="164"/>
      <c r="E27" s="164"/>
      <c r="F27" s="164"/>
      <c r="G27" s="164"/>
      <c r="H27" s="164"/>
      <c r="I27" s="164"/>
      <c r="J27" s="164"/>
      <c r="K27" s="164"/>
      <c r="L27" s="164"/>
      <c r="M27" s="164"/>
      <c r="N27" s="164"/>
      <c r="O27" s="164"/>
      <c r="P27" s="164"/>
      <c r="Q27" s="164"/>
      <c r="R27" s="164"/>
      <c r="S27" s="164"/>
      <c r="T27" s="164"/>
      <c r="U27" s="164"/>
      <c r="V27" s="164"/>
      <c r="W27" s="164"/>
      <c r="X27" s="35"/>
      <c r="Y27" s="36"/>
      <c r="Z27" s="35"/>
      <c r="AA27" s="35"/>
      <c r="AB27" s="37"/>
      <c r="AC27" s="37"/>
      <c r="AD27" s="37"/>
      <c r="AE27" s="37"/>
      <c r="AF27" s="37"/>
      <c r="AG27" s="37"/>
      <c r="AH27" s="37"/>
      <c r="AI27" s="37"/>
      <c r="AJ27" s="37"/>
      <c r="AK27" s="37"/>
      <c r="AL27" s="37"/>
      <c r="AM27" s="37"/>
      <c r="AN27" s="37"/>
      <c r="AO27" s="37"/>
      <c r="AP27" s="37"/>
      <c r="AQ27" s="37"/>
      <c r="AR27" s="37"/>
      <c r="AS27" s="37"/>
      <c r="AT27" s="37"/>
      <c r="AU27" s="37"/>
      <c r="AV27" s="37"/>
      <c r="AW27" s="37"/>
      <c r="AX27" s="52"/>
    </row>
    <row r="28" spans="1:53" x14ac:dyDescent="0.2">
      <c r="A28" s="34"/>
      <c r="B28" s="86"/>
      <c r="C28" s="86"/>
      <c r="D28" s="86"/>
      <c r="E28" s="86"/>
      <c r="F28" s="86"/>
      <c r="G28" s="86"/>
      <c r="H28" s="86"/>
      <c r="I28" s="86"/>
      <c r="J28" s="86"/>
      <c r="K28" s="86"/>
      <c r="L28" s="86"/>
      <c r="M28" s="86"/>
      <c r="N28" s="86"/>
      <c r="O28" s="86"/>
      <c r="P28" s="86"/>
      <c r="Q28" s="86"/>
      <c r="R28" s="86"/>
      <c r="S28" s="86"/>
      <c r="T28" s="86"/>
      <c r="U28" s="86"/>
      <c r="V28" s="86"/>
      <c r="W28" s="86"/>
      <c r="X28" s="35"/>
      <c r="Y28" s="36"/>
      <c r="Z28" s="35"/>
      <c r="AA28" s="35"/>
      <c r="AB28" s="37"/>
      <c r="AC28" s="80"/>
      <c r="AD28" s="80"/>
      <c r="AE28" s="80"/>
      <c r="AF28" s="80"/>
      <c r="AG28" s="80"/>
      <c r="AH28" s="80"/>
      <c r="AI28" s="80"/>
      <c r="AJ28" s="80"/>
      <c r="AK28" s="80"/>
      <c r="AL28" s="80"/>
      <c r="AM28" s="80"/>
      <c r="AN28" s="80"/>
      <c r="AO28" s="80"/>
      <c r="AP28" s="80"/>
      <c r="AQ28" s="80"/>
      <c r="AR28" s="80"/>
      <c r="AS28" s="80"/>
      <c r="AT28" s="80"/>
      <c r="AU28" s="80"/>
      <c r="AV28" s="80"/>
      <c r="AW28" s="80"/>
      <c r="AX28" s="52"/>
    </row>
    <row r="29" spans="1:53" ht="12.75" customHeight="1" x14ac:dyDescent="0.2">
      <c r="A29" s="34"/>
      <c r="B29" s="35"/>
      <c r="C29" s="35"/>
      <c r="D29" s="35"/>
      <c r="E29" s="35"/>
      <c r="F29" s="35"/>
      <c r="G29" s="35"/>
      <c r="H29" s="35"/>
      <c r="I29" s="35"/>
      <c r="J29" s="35"/>
      <c r="K29" s="35"/>
      <c r="L29" s="35"/>
      <c r="M29" s="35"/>
      <c r="N29" s="35"/>
      <c r="O29" s="35"/>
      <c r="P29" s="35"/>
      <c r="Q29" s="58"/>
      <c r="R29" s="35"/>
      <c r="S29" s="35"/>
      <c r="T29" s="35"/>
      <c r="U29" s="35"/>
      <c r="V29" s="35"/>
      <c r="W29" s="35"/>
      <c r="X29" s="35"/>
      <c r="Y29" s="36"/>
      <c r="Z29" s="35"/>
      <c r="AA29" s="35"/>
      <c r="AB29" s="35" t="s">
        <v>660</v>
      </c>
      <c r="AC29" s="37"/>
      <c r="AD29" s="37"/>
      <c r="AE29" s="37"/>
      <c r="AF29" s="37"/>
      <c r="AG29" s="37"/>
      <c r="AH29" s="37"/>
      <c r="AI29" s="148" t="s">
        <v>668</v>
      </c>
      <c r="AJ29" s="37"/>
      <c r="AK29" s="37"/>
      <c r="AL29" s="37"/>
      <c r="AM29" s="51"/>
      <c r="AN29" s="37"/>
      <c r="AO29" s="37"/>
      <c r="AP29" s="37"/>
      <c r="AQ29" s="37"/>
      <c r="AR29" s="37"/>
      <c r="AS29" s="37"/>
      <c r="AT29" s="37"/>
      <c r="AU29" s="37"/>
      <c r="AV29" s="37"/>
      <c r="AW29" s="37"/>
      <c r="AX29" s="52"/>
    </row>
    <row r="30" spans="1:53" x14ac:dyDescent="0.2">
      <c r="A30" s="34"/>
      <c r="B30" s="35"/>
      <c r="C30" s="35"/>
      <c r="D30" s="35"/>
      <c r="E30" s="35"/>
      <c r="F30" s="35"/>
      <c r="G30" s="35"/>
      <c r="H30" s="35"/>
      <c r="I30" s="35"/>
      <c r="J30" s="35"/>
      <c r="K30" s="35"/>
      <c r="L30" s="35"/>
      <c r="M30" s="35"/>
      <c r="N30" s="35"/>
      <c r="O30" s="35"/>
      <c r="P30" s="35"/>
      <c r="Q30" s="58"/>
      <c r="R30" s="35"/>
      <c r="S30" s="35"/>
      <c r="T30" s="35"/>
      <c r="U30" s="35"/>
      <c r="V30" s="35"/>
      <c r="W30" s="35"/>
      <c r="X30" s="35"/>
      <c r="Y30" s="36"/>
      <c r="Z30" s="35"/>
      <c r="AA30" s="35"/>
      <c r="AB30" s="37"/>
      <c r="AC30" s="37"/>
      <c r="AD30" s="37"/>
      <c r="AE30" s="37"/>
      <c r="AF30" s="37"/>
      <c r="AG30" s="37"/>
      <c r="AH30" s="37"/>
      <c r="AI30" s="37"/>
      <c r="AJ30" s="37"/>
      <c r="AK30" s="37"/>
      <c r="AL30" s="37"/>
      <c r="AM30" s="37"/>
      <c r="AN30" s="37"/>
      <c r="AO30" s="37"/>
      <c r="AP30" s="37"/>
      <c r="AQ30" s="37"/>
      <c r="AR30" s="37"/>
      <c r="AS30" s="37"/>
      <c r="AT30" s="37"/>
      <c r="AU30" s="37"/>
      <c r="AV30" s="37"/>
      <c r="AW30" s="37"/>
      <c r="AX30" s="52"/>
    </row>
    <row r="31" spans="1:53" ht="12.75" customHeight="1" x14ac:dyDescent="0.2">
      <c r="A31" s="34"/>
      <c r="B31" s="89"/>
      <c r="C31" s="89"/>
      <c r="D31" s="35"/>
      <c r="E31" s="35"/>
      <c r="F31" s="35"/>
      <c r="G31" s="35"/>
      <c r="H31" s="35"/>
      <c r="I31" s="35"/>
      <c r="J31" s="35"/>
      <c r="K31" s="35"/>
      <c r="L31" s="35"/>
      <c r="M31" s="35"/>
      <c r="N31" s="35"/>
      <c r="O31" s="35"/>
      <c r="P31" s="35"/>
      <c r="Q31" s="35"/>
      <c r="R31" s="35"/>
      <c r="S31" s="58"/>
      <c r="T31" s="35"/>
      <c r="U31" s="35"/>
      <c r="V31" s="35"/>
      <c r="W31" s="35"/>
      <c r="X31" s="35"/>
      <c r="Y31" s="36"/>
      <c r="Z31" s="35"/>
      <c r="AA31" s="35"/>
      <c r="AB31" s="37"/>
      <c r="AC31" s="37"/>
      <c r="AD31" s="37"/>
      <c r="AE31" s="37"/>
      <c r="AF31" s="37"/>
      <c r="AG31" s="37"/>
      <c r="AH31" s="37"/>
      <c r="AI31" s="37"/>
      <c r="AJ31" s="37"/>
      <c r="AK31" s="37"/>
      <c r="AL31" s="37"/>
      <c r="AM31" s="37"/>
      <c r="AN31" s="37"/>
      <c r="AO31" s="37"/>
      <c r="AP31" s="37"/>
      <c r="AQ31" s="37"/>
      <c r="AR31" s="37"/>
      <c r="AS31" s="37"/>
      <c r="AT31" s="37"/>
      <c r="AU31" s="37"/>
      <c r="AV31" s="37"/>
      <c r="AW31" s="37"/>
      <c r="AX31" s="52"/>
    </row>
    <row r="32" spans="1:53" ht="12.75" customHeight="1" x14ac:dyDescent="0.2">
      <c r="A32" s="34"/>
      <c r="B32" s="89"/>
      <c r="C32" s="89"/>
      <c r="D32" s="35" t="s">
        <v>36</v>
      </c>
      <c r="E32" s="35"/>
      <c r="F32" s="35"/>
      <c r="G32" s="35"/>
      <c r="H32" s="35"/>
      <c r="I32" s="35"/>
      <c r="J32" s="37"/>
      <c r="K32" s="35"/>
      <c r="L32" s="35"/>
      <c r="M32" s="37"/>
      <c r="N32" s="35"/>
      <c r="O32" s="37"/>
      <c r="P32" s="35"/>
      <c r="Q32" s="35"/>
      <c r="R32" s="37"/>
      <c r="S32" s="37"/>
      <c r="T32" s="37"/>
      <c r="U32" s="35"/>
      <c r="V32" s="58"/>
      <c r="W32" s="35"/>
      <c r="X32" s="35"/>
      <c r="Y32" s="36"/>
      <c r="Z32" s="35"/>
      <c r="AA32" s="35"/>
      <c r="AB32" s="149" t="s">
        <v>661</v>
      </c>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52"/>
    </row>
    <row r="33" spans="1:50" ht="12.75" customHeight="1" x14ac:dyDescent="0.2">
      <c r="A33" s="34"/>
      <c r="B33" s="89"/>
      <c r="C33" s="89"/>
      <c r="D33" s="35"/>
      <c r="E33" s="35"/>
      <c r="F33" s="35"/>
      <c r="G33" s="35"/>
      <c r="H33" s="35"/>
      <c r="I33" s="35"/>
      <c r="J33" s="37"/>
      <c r="K33" s="35"/>
      <c r="L33" s="35"/>
      <c r="M33" s="37"/>
      <c r="N33" s="35"/>
      <c r="O33" s="37"/>
      <c r="P33" s="35"/>
      <c r="Q33" s="35"/>
      <c r="R33" s="37"/>
      <c r="S33" s="37"/>
      <c r="T33" s="37"/>
      <c r="U33" s="35"/>
      <c r="V33" s="58"/>
      <c r="W33" s="35"/>
      <c r="X33" s="35"/>
      <c r="Y33" s="36"/>
      <c r="Z33" s="35"/>
      <c r="AA33" s="35"/>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52"/>
    </row>
    <row r="34" spans="1:50" ht="12.75" customHeight="1" x14ac:dyDescent="0.2">
      <c r="A34" s="34"/>
      <c r="B34" s="89"/>
      <c r="C34" s="89"/>
      <c r="D34" s="35"/>
      <c r="E34" s="35"/>
      <c r="F34" s="35"/>
      <c r="G34" s="35"/>
      <c r="H34" s="35"/>
      <c r="I34" s="35"/>
      <c r="J34" s="37"/>
      <c r="K34" s="35"/>
      <c r="L34" s="35"/>
      <c r="M34" s="37"/>
      <c r="N34" s="35"/>
      <c r="O34" s="37"/>
      <c r="P34" s="35"/>
      <c r="Q34" s="35"/>
      <c r="R34" s="37"/>
      <c r="S34" s="37"/>
      <c r="T34" s="37"/>
      <c r="U34" s="35"/>
      <c r="V34" s="58"/>
      <c r="W34" s="35"/>
      <c r="X34" s="35"/>
      <c r="Y34" s="36"/>
      <c r="Z34" s="35"/>
      <c r="AA34" s="35"/>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52"/>
    </row>
    <row r="35" spans="1:50" x14ac:dyDescent="0.2">
      <c r="A35" s="34"/>
      <c r="B35" s="89"/>
      <c r="C35" s="89"/>
      <c r="D35" s="35"/>
      <c r="E35" s="35"/>
      <c r="F35" s="35"/>
      <c r="G35" s="35"/>
      <c r="H35" s="35"/>
      <c r="I35" s="35"/>
      <c r="J35" s="37"/>
      <c r="K35" s="35"/>
      <c r="L35" s="35"/>
      <c r="M35" s="37"/>
      <c r="N35" s="35"/>
      <c r="O35" s="37"/>
      <c r="P35" s="35"/>
      <c r="Q35" s="35"/>
      <c r="R35" s="37"/>
      <c r="S35" s="37"/>
      <c r="T35" s="37"/>
      <c r="U35" s="35"/>
      <c r="V35" s="58"/>
      <c r="W35" s="35"/>
      <c r="X35" s="35"/>
      <c r="Y35" s="36"/>
      <c r="Z35" s="35"/>
      <c r="AA35" s="35"/>
      <c r="AB35" s="37"/>
      <c r="AC35" s="37"/>
      <c r="AD35" s="37"/>
      <c r="AE35" s="37"/>
      <c r="AF35" s="37"/>
      <c r="AG35" s="37"/>
      <c r="AH35" s="37"/>
      <c r="AI35" s="37"/>
      <c r="AJ35" s="37"/>
      <c r="AK35" s="37"/>
      <c r="AL35" s="37"/>
      <c r="AM35" s="37"/>
      <c r="AN35" s="37"/>
      <c r="AO35" s="37"/>
      <c r="AP35" s="37"/>
      <c r="AQ35" s="37"/>
      <c r="AR35" s="37"/>
      <c r="AS35" s="37"/>
      <c r="AT35" s="37"/>
      <c r="AU35" s="37"/>
      <c r="AV35" s="37"/>
      <c r="AW35" s="37"/>
      <c r="AX35" s="52"/>
    </row>
    <row r="36" spans="1:50" x14ac:dyDescent="0.2">
      <c r="A36" s="34"/>
      <c r="B36" s="89"/>
      <c r="C36" s="89"/>
      <c r="D36" s="37"/>
      <c r="E36" s="35"/>
      <c r="F36" s="35"/>
      <c r="G36" s="35"/>
      <c r="H36" s="35"/>
      <c r="I36" s="35"/>
      <c r="J36" s="37"/>
      <c r="K36" s="35"/>
      <c r="L36" s="35"/>
      <c r="M36" s="37"/>
      <c r="N36" s="35"/>
      <c r="O36" s="37"/>
      <c r="P36" s="35"/>
      <c r="Q36" s="35"/>
      <c r="R36" s="37"/>
      <c r="S36" s="37"/>
      <c r="T36" s="37"/>
      <c r="U36" s="35"/>
      <c r="V36" s="58"/>
      <c r="W36" s="35"/>
      <c r="X36" s="35"/>
      <c r="Y36" s="36"/>
      <c r="Z36" s="35"/>
      <c r="AA36" s="35"/>
      <c r="AB36" s="37"/>
      <c r="AC36" s="37"/>
      <c r="AD36" s="37"/>
      <c r="AE36" s="37"/>
      <c r="AF36" s="37"/>
      <c r="AG36" s="37"/>
      <c r="AH36" s="37"/>
      <c r="AI36" s="37"/>
      <c r="AJ36" s="37"/>
      <c r="AK36" s="37"/>
      <c r="AL36" s="37"/>
      <c r="AM36" s="37"/>
      <c r="AN36" s="37"/>
      <c r="AO36" s="37"/>
      <c r="AP36" s="37"/>
      <c r="AQ36" s="37"/>
      <c r="AR36" s="37"/>
      <c r="AS36" s="37"/>
      <c r="AT36" s="37"/>
      <c r="AU36" s="37"/>
      <c r="AV36" s="37"/>
      <c r="AW36" s="37"/>
      <c r="AX36" s="52"/>
    </row>
    <row r="37" spans="1:50" x14ac:dyDescent="0.2">
      <c r="A37" s="34"/>
      <c r="B37" s="89"/>
      <c r="C37" s="89"/>
      <c r="D37" s="35" t="s">
        <v>37</v>
      </c>
      <c r="E37" s="35"/>
      <c r="F37" s="35"/>
      <c r="G37" s="35"/>
      <c r="H37" s="35"/>
      <c r="I37" s="167"/>
      <c r="J37" s="168"/>
      <c r="K37" s="168"/>
      <c r="L37" s="168"/>
      <c r="M37" s="168"/>
      <c r="N37" s="168"/>
      <c r="O37" s="168"/>
      <c r="P37" s="168"/>
      <c r="Q37" s="168"/>
      <c r="R37" s="168"/>
      <c r="S37" s="168"/>
      <c r="T37" s="168"/>
      <c r="U37" s="169"/>
      <c r="V37" s="35"/>
      <c r="W37" s="35"/>
      <c r="X37" s="35"/>
      <c r="Y37" s="36"/>
      <c r="Z37" s="35"/>
      <c r="AA37" s="35"/>
      <c r="AB37" s="53"/>
      <c r="AC37" s="53"/>
      <c r="AD37" s="53"/>
      <c r="AE37" s="53"/>
      <c r="AF37" s="35"/>
      <c r="AG37" s="35"/>
      <c r="AH37" s="35"/>
      <c r="AI37" s="35"/>
      <c r="AJ37" s="54"/>
      <c r="AK37" s="54"/>
      <c r="AL37" s="54"/>
      <c r="AM37" s="54"/>
      <c r="AN37" s="55"/>
      <c r="AO37" s="56"/>
      <c r="AP37" s="37"/>
      <c r="AQ37" s="37"/>
      <c r="AR37" s="57"/>
      <c r="AS37" s="55"/>
      <c r="AT37" s="55"/>
      <c r="AU37" s="56"/>
      <c r="AV37" s="55"/>
      <c r="AW37" s="37"/>
      <c r="AX37" s="52"/>
    </row>
    <row r="38" spans="1:50" x14ac:dyDescent="0.2">
      <c r="A38" s="34"/>
      <c r="B38" s="89"/>
      <c r="C38" s="89"/>
      <c r="D38" s="35"/>
      <c r="E38" s="35"/>
      <c r="F38" s="35"/>
      <c r="G38" s="35"/>
      <c r="H38" s="35"/>
      <c r="I38" s="35"/>
      <c r="J38" s="37"/>
      <c r="K38" s="35"/>
      <c r="L38" s="35"/>
      <c r="M38" s="37"/>
      <c r="N38" s="35"/>
      <c r="O38" s="37"/>
      <c r="P38" s="35"/>
      <c r="Q38" s="35"/>
      <c r="R38" s="37"/>
      <c r="S38" s="37"/>
      <c r="T38" s="37"/>
      <c r="U38" s="35"/>
      <c r="V38" s="35"/>
      <c r="W38" s="35"/>
      <c r="X38" s="35"/>
      <c r="Y38" s="36"/>
      <c r="Z38" s="35"/>
      <c r="AA38" s="35"/>
      <c r="AB38" s="53"/>
      <c r="AC38" s="53"/>
      <c r="AD38" s="53"/>
      <c r="AE38" s="53"/>
      <c r="AF38" s="35"/>
      <c r="AG38" s="35"/>
      <c r="AH38" s="35"/>
      <c r="AI38" s="35"/>
      <c r="AJ38" s="54"/>
      <c r="AK38" s="54"/>
      <c r="AL38" s="54"/>
      <c r="AM38" s="54"/>
      <c r="AN38" s="55"/>
      <c r="AO38" s="56"/>
      <c r="AP38" s="37"/>
      <c r="AQ38" s="37"/>
      <c r="AR38" s="57"/>
      <c r="AS38" s="55"/>
      <c r="AT38" s="55"/>
      <c r="AU38" s="56"/>
      <c r="AV38" s="55"/>
      <c r="AW38" s="37"/>
      <c r="AX38" s="52"/>
    </row>
    <row r="39" spans="1:50" x14ac:dyDescent="0.2">
      <c r="A39" s="34"/>
      <c r="B39" s="89"/>
      <c r="C39" s="89"/>
      <c r="D39" s="35" t="s">
        <v>38</v>
      </c>
      <c r="E39" s="35"/>
      <c r="F39" s="35"/>
      <c r="G39" s="35"/>
      <c r="H39" s="35"/>
      <c r="I39" s="191" t="str">
        <f>_xlfn.IFNA(VLOOKUP($I$37,Facility!$A$2:$E$35, 2, FALSE), " " )</f>
        <v xml:space="preserve"> </v>
      </c>
      <c r="J39" s="196"/>
      <c r="K39" s="196"/>
      <c r="L39" s="196"/>
      <c r="M39" s="196"/>
      <c r="N39" s="196"/>
      <c r="O39" s="196"/>
      <c r="P39" s="196"/>
      <c r="Q39" s="196"/>
      <c r="R39" s="196"/>
      <c r="S39" s="196"/>
      <c r="T39" s="196"/>
      <c r="U39" s="192"/>
      <c r="V39" s="35"/>
      <c r="W39" s="35"/>
      <c r="X39" s="35"/>
      <c r="Y39" s="36"/>
      <c r="Z39" s="35"/>
      <c r="AA39" s="35"/>
      <c r="AB39" s="53"/>
      <c r="AC39" s="53"/>
      <c r="AD39" s="53"/>
      <c r="AE39" s="53"/>
      <c r="AF39" s="35"/>
      <c r="AG39" s="35"/>
      <c r="AH39" s="35"/>
      <c r="AI39" s="35"/>
      <c r="AJ39" s="54"/>
      <c r="AK39" s="54"/>
      <c r="AL39" s="54"/>
      <c r="AM39" s="54"/>
      <c r="AN39" s="55"/>
      <c r="AO39" s="56"/>
      <c r="AP39" s="37"/>
      <c r="AQ39" s="37"/>
      <c r="AR39" s="57"/>
      <c r="AS39" s="55"/>
      <c r="AT39" s="55"/>
      <c r="AU39" s="56"/>
      <c r="AV39" s="55"/>
      <c r="AW39" s="37"/>
      <c r="AX39" s="52"/>
    </row>
    <row r="40" spans="1:50" x14ac:dyDescent="0.2">
      <c r="A40" s="34"/>
      <c r="B40" s="89"/>
      <c r="C40" s="89"/>
      <c r="D40" s="35"/>
      <c r="E40" s="35"/>
      <c r="F40" s="35"/>
      <c r="G40" s="35"/>
      <c r="H40" s="35"/>
      <c r="I40" s="35"/>
      <c r="J40" s="35"/>
      <c r="K40" s="35"/>
      <c r="L40" s="35"/>
      <c r="M40" s="35"/>
      <c r="N40" s="35"/>
      <c r="O40" s="35"/>
      <c r="P40" s="35"/>
      <c r="Q40" s="35"/>
      <c r="R40" s="35"/>
      <c r="S40" s="58"/>
      <c r="T40" s="35"/>
      <c r="U40" s="35"/>
      <c r="V40" s="35"/>
      <c r="W40" s="35"/>
      <c r="X40" s="35"/>
      <c r="Y40" s="36"/>
      <c r="Z40" s="35"/>
      <c r="AA40" s="35"/>
      <c r="AB40" s="53"/>
      <c r="AC40" s="53"/>
      <c r="AD40" s="53"/>
      <c r="AE40" s="53"/>
      <c r="AF40" s="35"/>
      <c r="AG40" s="35"/>
      <c r="AH40" s="35"/>
      <c r="AI40" s="35"/>
      <c r="AJ40" s="54"/>
      <c r="AK40" s="54"/>
      <c r="AL40" s="54"/>
      <c r="AM40" s="54"/>
      <c r="AN40" s="55"/>
      <c r="AO40" s="56"/>
      <c r="AP40" s="37"/>
      <c r="AQ40" s="37"/>
      <c r="AR40" s="57"/>
      <c r="AS40" s="55"/>
      <c r="AT40" s="55"/>
      <c r="AU40" s="56"/>
      <c r="AV40" s="55"/>
      <c r="AW40" s="37"/>
      <c r="AX40" s="52"/>
    </row>
    <row r="41" spans="1:50" x14ac:dyDescent="0.2">
      <c r="A41" s="34"/>
      <c r="B41" s="89"/>
      <c r="C41" s="89"/>
      <c r="D41" s="35" t="s">
        <v>39</v>
      </c>
      <c r="E41" s="35"/>
      <c r="F41" s="167" t="str">
        <f>_xlfn.IFNA(VLOOKUP($I$37,Facility!$A$2:$E$35, 3, FALSE), " " )</f>
        <v xml:space="preserve"> </v>
      </c>
      <c r="G41" s="168"/>
      <c r="H41" s="168"/>
      <c r="I41" s="169"/>
      <c r="J41" s="35"/>
      <c r="K41" s="35" t="s">
        <v>40</v>
      </c>
      <c r="L41" s="35"/>
      <c r="M41" s="85" t="str">
        <f>_xlfn.IFNA(VLOOKUP($I$37,Facility!$A$2:$E$35, 4, FALSE), " " )</f>
        <v xml:space="preserve"> </v>
      </c>
      <c r="N41" s="35"/>
      <c r="O41" s="35" t="s">
        <v>41</v>
      </c>
      <c r="P41" s="35"/>
      <c r="Q41" s="170" t="str">
        <f>_xlfn.IFNA(VLOOKUP($I$37,Facility!$A$2:$E$35, 5, FALSE), " " )</f>
        <v xml:space="preserve"> </v>
      </c>
      <c r="R41" s="171"/>
      <c r="S41" s="58"/>
      <c r="T41" s="35"/>
      <c r="U41" s="35"/>
      <c r="V41" s="35"/>
      <c r="W41" s="35"/>
      <c r="X41" s="35"/>
      <c r="Y41" s="36"/>
      <c r="Z41" s="35"/>
      <c r="AA41" s="35"/>
      <c r="AB41" s="53"/>
      <c r="AC41" s="53"/>
      <c r="AD41" s="53"/>
      <c r="AE41" s="53"/>
      <c r="AF41" s="35"/>
      <c r="AG41" s="35"/>
      <c r="AH41" s="35"/>
      <c r="AI41" s="35"/>
      <c r="AJ41" s="54"/>
      <c r="AK41" s="54"/>
      <c r="AL41" s="54"/>
      <c r="AM41" s="54"/>
      <c r="AN41" s="55"/>
      <c r="AO41" s="56"/>
      <c r="AP41" s="37"/>
      <c r="AQ41" s="37"/>
      <c r="AR41" s="57"/>
      <c r="AS41" s="55"/>
      <c r="AT41" s="55"/>
      <c r="AU41" s="56"/>
      <c r="AV41" s="55"/>
      <c r="AW41" s="37"/>
      <c r="AX41" s="52"/>
    </row>
    <row r="42" spans="1:50" x14ac:dyDescent="0.2">
      <c r="A42" s="34"/>
      <c r="B42" s="89"/>
      <c r="C42" s="89"/>
      <c r="D42" s="35"/>
      <c r="E42" s="35"/>
      <c r="F42" s="35"/>
      <c r="G42" s="35"/>
      <c r="H42" s="35"/>
      <c r="I42" s="35"/>
      <c r="J42" s="35"/>
      <c r="K42" s="35"/>
      <c r="L42" s="35"/>
      <c r="M42" s="35"/>
      <c r="N42" s="35"/>
      <c r="O42" s="35"/>
      <c r="P42" s="35"/>
      <c r="Q42" s="35"/>
      <c r="R42" s="35"/>
      <c r="S42" s="58"/>
      <c r="T42" s="35"/>
      <c r="U42" s="35"/>
      <c r="V42" s="35"/>
      <c r="W42" s="35"/>
      <c r="X42" s="35"/>
      <c r="Y42" s="36"/>
      <c r="Z42" s="35"/>
      <c r="AA42" s="35"/>
      <c r="AB42" s="53"/>
      <c r="AC42" s="53"/>
      <c r="AD42" s="53"/>
      <c r="AE42" s="53"/>
      <c r="AF42" s="35"/>
      <c r="AG42" s="35"/>
      <c r="AH42" s="35"/>
      <c r="AI42" s="35"/>
      <c r="AJ42" s="54"/>
      <c r="AK42" s="54"/>
      <c r="AL42" s="54"/>
      <c r="AM42" s="54"/>
      <c r="AN42" s="55"/>
      <c r="AO42" s="56"/>
      <c r="AP42" s="37"/>
      <c r="AQ42" s="37"/>
      <c r="AR42" s="57"/>
      <c r="AS42" s="55"/>
      <c r="AT42" s="55"/>
      <c r="AU42" s="56"/>
      <c r="AV42" s="55"/>
      <c r="AW42" s="37"/>
      <c r="AX42" s="52"/>
    </row>
    <row r="43" spans="1:50" x14ac:dyDescent="0.2">
      <c r="A43" s="34"/>
      <c r="B43" s="89"/>
      <c r="C43" s="89"/>
      <c r="D43" s="35"/>
      <c r="E43" s="35"/>
      <c r="F43" s="35"/>
      <c r="G43" s="35"/>
      <c r="H43" s="35"/>
      <c r="I43" s="35"/>
      <c r="J43" s="35"/>
      <c r="K43" s="35"/>
      <c r="L43" s="35"/>
      <c r="M43" s="35"/>
      <c r="N43" s="35"/>
      <c r="O43" s="35"/>
      <c r="P43" s="35"/>
      <c r="Q43" s="35"/>
      <c r="R43" s="35"/>
      <c r="S43" s="58"/>
      <c r="T43" s="35"/>
      <c r="U43" s="35"/>
      <c r="V43" s="35"/>
      <c r="W43" s="35"/>
      <c r="X43" s="35"/>
      <c r="Y43" s="36"/>
      <c r="Z43" s="35"/>
      <c r="AA43" s="35"/>
      <c r="AB43" s="53"/>
      <c r="AC43" s="53"/>
      <c r="AD43" s="53"/>
      <c r="AE43" s="53"/>
      <c r="AF43" s="35"/>
      <c r="AG43" s="35"/>
      <c r="AH43" s="35"/>
      <c r="AI43" s="35"/>
      <c r="AJ43" s="54"/>
      <c r="AK43" s="54"/>
      <c r="AL43" s="54"/>
      <c r="AM43" s="54"/>
      <c r="AN43" s="55"/>
      <c r="AO43" s="56"/>
      <c r="AP43" s="37"/>
      <c r="AQ43" s="37"/>
      <c r="AR43" s="57"/>
      <c r="AS43" s="55"/>
      <c r="AT43" s="55"/>
      <c r="AU43" s="56"/>
      <c r="AV43" s="55"/>
      <c r="AW43" s="37"/>
      <c r="AX43" s="52"/>
    </row>
    <row r="44" spans="1:50" x14ac:dyDescent="0.2">
      <c r="A44" s="34"/>
      <c r="B44" s="89"/>
      <c r="C44" s="89"/>
      <c r="D44" s="35"/>
      <c r="E44" s="35"/>
      <c r="F44" s="35"/>
      <c r="G44" s="35"/>
      <c r="H44" s="35"/>
      <c r="I44" s="35"/>
      <c r="J44" s="35"/>
      <c r="K44" s="35"/>
      <c r="L44" s="35"/>
      <c r="M44" s="35"/>
      <c r="N44" s="35"/>
      <c r="O44" s="35"/>
      <c r="P44" s="35"/>
      <c r="Q44" s="35"/>
      <c r="R44" s="35"/>
      <c r="S44" s="58"/>
      <c r="T44" s="35"/>
      <c r="U44" s="35"/>
      <c r="V44" s="35"/>
      <c r="W44" s="35"/>
      <c r="X44" s="35"/>
      <c r="Y44" s="36"/>
      <c r="Z44" s="35"/>
      <c r="AA44" s="35"/>
      <c r="AB44" s="53"/>
      <c r="AC44" s="53"/>
      <c r="AD44" s="53"/>
      <c r="AE44" s="53"/>
      <c r="AF44" s="35"/>
      <c r="AG44" s="35"/>
      <c r="AH44" s="35"/>
      <c r="AI44" s="35"/>
      <c r="AJ44" s="54"/>
      <c r="AK44" s="54"/>
      <c r="AL44" s="54"/>
      <c r="AM44" s="54"/>
      <c r="AN44" s="55"/>
      <c r="AO44" s="56"/>
      <c r="AP44" s="37"/>
      <c r="AQ44" s="37"/>
      <c r="AR44" s="57"/>
      <c r="AS44" s="55"/>
      <c r="AT44" s="55"/>
      <c r="AU44" s="56"/>
      <c r="AV44" s="55"/>
      <c r="AW44" s="37"/>
      <c r="AX44" s="52"/>
    </row>
    <row r="45" spans="1:50" x14ac:dyDescent="0.2">
      <c r="A45" s="34"/>
      <c r="B45" s="89"/>
      <c r="C45" s="89"/>
      <c r="D45" s="35"/>
      <c r="E45" s="35"/>
      <c r="F45" s="35"/>
      <c r="G45" s="35"/>
      <c r="H45" s="35"/>
      <c r="I45" s="35"/>
      <c r="J45" s="35"/>
      <c r="K45" s="35"/>
      <c r="L45" s="35"/>
      <c r="M45" s="35"/>
      <c r="N45" s="35"/>
      <c r="O45" s="35"/>
      <c r="P45" s="35"/>
      <c r="Q45" s="35"/>
      <c r="R45" s="35"/>
      <c r="S45" s="58"/>
      <c r="T45" s="35"/>
      <c r="U45" s="35"/>
      <c r="V45" s="35"/>
      <c r="W45" s="35"/>
      <c r="X45" s="35"/>
      <c r="Y45" s="36"/>
      <c r="Z45" s="35"/>
      <c r="AA45" s="35"/>
      <c r="AB45" s="53"/>
      <c r="AC45" s="53"/>
      <c r="AD45" s="53"/>
      <c r="AE45" s="53"/>
      <c r="AF45" s="35"/>
      <c r="AG45" s="35"/>
      <c r="AH45" s="35"/>
      <c r="AI45" s="35"/>
      <c r="AJ45" s="54"/>
      <c r="AK45" s="54"/>
      <c r="AL45" s="54"/>
      <c r="AM45" s="54"/>
      <c r="AN45" s="55"/>
      <c r="AO45" s="56"/>
      <c r="AP45" s="37"/>
      <c r="AQ45" s="37"/>
      <c r="AR45" s="57"/>
      <c r="AS45" s="55"/>
      <c r="AT45" s="55"/>
      <c r="AU45" s="56"/>
      <c r="AV45" s="55"/>
      <c r="AW45" s="37"/>
      <c r="AX45" s="52"/>
    </row>
    <row r="46" spans="1:50" x14ac:dyDescent="0.2">
      <c r="A46" s="34"/>
      <c r="B46" s="89"/>
      <c r="C46" s="89"/>
      <c r="D46" s="35" t="s">
        <v>42</v>
      </c>
      <c r="E46" s="35"/>
      <c r="F46" s="35"/>
      <c r="G46" s="35"/>
      <c r="H46" s="35"/>
      <c r="I46" s="167"/>
      <c r="J46" s="168"/>
      <c r="K46" s="168"/>
      <c r="L46" s="168"/>
      <c r="M46" s="168"/>
      <c r="N46" s="168"/>
      <c r="O46" s="168"/>
      <c r="P46" s="168"/>
      <c r="Q46" s="168"/>
      <c r="R46" s="168"/>
      <c r="S46" s="168"/>
      <c r="T46" s="168"/>
      <c r="U46" s="169"/>
      <c r="V46" s="35"/>
      <c r="W46" s="35"/>
      <c r="X46" s="35"/>
      <c r="Y46" s="36"/>
      <c r="Z46" s="35"/>
      <c r="AA46" s="35"/>
      <c r="AB46" s="53"/>
      <c r="AC46" s="53"/>
      <c r="AD46" s="53"/>
      <c r="AE46" s="53"/>
      <c r="AF46" s="35"/>
      <c r="AG46" s="35"/>
      <c r="AH46" s="35"/>
      <c r="AI46" s="35"/>
      <c r="AJ46" s="54"/>
      <c r="AK46" s="54"/>
      <c r="AL46" s="54"/>
      <c r="AM46" s="54"/>
      <c r="AN46" s="55"/>
      <c r="AO46" s="56"/>
      <c r="AP46" s="37"/>
      <c r="AQ46" s="37"/>
      <c r="AR46" s="57"/>
      <c r="AS46" s="55"/>
      <c r="AT46" s="55"/>
      <c r="AU46" s="56"/>
      <c r="AV46" s="55"/>
      <c r="AW46" s="37"/>
      <c r="AX46" s="52"/>
    </row>
    <row r="47" spans="1:50" x14ac:dyDescent="0.2">
      <c r="A47" s="34"/>
      <c r="B47" s="89"/>
      <c r="C47" s="89"/>
      <c r="D47" s="35"/>
      <c r="E47" s="35"/>
      <c r="F47" s="35"/>
      <c r="G47" s="35"/>
      <c r="H47" s="35"/>
      <c r="I47" s="35"/>
      <c r="J47" s="35"/>
      <c r="K47" s="35"/>
      <c r="L47" s="35"/>
      <c r="M47" s="35"/>
      <c r="N47" s="35"/>
      <c r="O47" s="35"/>
      <c r="P47" s="35"/>
      <c r="Q47" s="35"/>
      <c r="R47" s="35"/>
      <c r="S47" s="58"/>
      <c r="T47" s="35"/>
      <c r="U47" s="35"/>
      <c r="V47" s="35"/>
      <c r="W47" s="35"/>
      <c r="X47" s="35"/>
      <c r="Y47" s="36"/>
      <c r="Z47" s="35"/>
      <c r="AA47" s="35"/>
      <c r="AB47" s="53"/>
      <c r="AC47" s="53"/>
      <c r="AD47" s="53"/>
      <c r="AE47" s="53"/>
      <c r="AF47" s="35"/>
      <c r="AG47" s="35"/>
      <c r="AH47" s="35"/>
      <c r="AI47" s="35"/>
      <c r="AJ47" s="54"/>
      <c r="AK47" s="54"/>
      <c r="AL47" s="54"/>
      <c r="AM47" s="54"/>
      <c r="AN47" s="55"/>
      <c r="AO47" s="56"/>
      <c r="AP47" s="37"/>
      <c r="AQ47" s="37"/>
      <c r="AR47" s="57"/>
      <c r="AS47" s="55"/>
      <c r="AT47" s="55"/>
      <c r="AU47" s="56"/>
      <c r="AV47" s="55"/>
      <c r="AW47" s="37"/>
      <c r="AX47" s="52"/>
    </row>
    <row r="48" spans="1:50" x14ac:dyDescent="0.2">
      <c r="A48" s="34"/>
      <c r="B48" s="89"/>
      <c r="C48" s="89"/>
      <c r="D48" s="35" t="s">
        <v>39</v>
      </c>
      <c r="E48" s="35"/>
      <c r="F48" s="167"/>
      <c r="G48" s="168"/>
      <c r="H48" s="168"/>
      <c r="I48" s="169"/>
      <c r="J48" s="35"/>
      <c r="K48" s="35" t="s">
        <v>40</v>
      </c>
      <c r="L48" s="35"/>
      <c r="M48" s="85"/>
      <c r="N48" s="35"/>
      <c r="O48" s="35" t="s">
        <v>41</v>
      </c>
      <c r="P48" s="35"/>
      <c r="Q48" s="170"/>
      <c r="R48" s="171"/>
      <c r="S48" s="58"/>
      <c r="T48" s="35"/>
      <c r="U48" s="35"/>
      <c r="V48" s="35"/>
      <c r="W48" s="35"/>
      <c r="X48" s="35"/>
      <c r="Y48" s="36"/>
      <c r="Z48" s="35"/>
      <c r="AA48" s="35"/>
      <c r="AB48" s="53"/>
      <c r="AC48" s="53"/>
      <c r="AD48" s="53"/>
      <c r="AE48" s="53"/>
      <c r="AF48" s="35"/>
      <c r="AG48" s="35"/>
      <c r="AH48" s="35"/>
      <c r="AI48" s="35"/>
      <c r="AJ48" s="54"/>
      <c r="AK48" s="54"/>
      <c r="AL48" s="54"/>
      <c r="AM48" s="54"/>
      <c r="AN48" s="55"/>
      <c r="AO48" s="56"/>
      <c r="AP48" s="37"/>
      <c r="AQ48" s="37"/>
      <c r="AR48" s="57"/>
      <c r="AS48" s="55"/>
      <c r="AT48" s="55"/>
      <c r="AU48" s="56"/>
      <c r="AV48" s="55"/>
      <c r="AW48" s="37"/>
      <c r="AX48" s="52"/>
    </row>
    <row r="49" spans="1:53" x14ac:dyDescent="0.2">
      <c r="A49" s="34"/>
      <c r="B49" s="89"/>
      <c r="C49" s="89"/>
      <c r="D49" s="35"/>
      <c r="E49" s="35"/>
      <c r="F49" s="35"/>
      <c r="G49" s="35"/>
      <c r="H49" s="35"/>
      <c r="I49" s="35"/>
      <c r="J49" s="35"/>
      <c r="K49" s="35"/>
      <c r="L49" s="35"/>
      <c r="M49" s="35"/>
      <c r="N49" s="35"/>
      <c r="O49" s="35"/>
      <c r="P49" s="35"/>
      <c r="Q49" s="35"/>
      <c r="R49" s="35"/>
      <c r="S49" s="58"/>
      <c r="T49" s="35"/>
      <c r="U49" s="35"/>
      <c r="V49" s="35"/>
      <c r="W49" s="35"/>
      <c r="X49" s="35"/>
      <c r="Y49" s="36"/>
      <c r="Z49" s="35"/>
      <c r="AA49" s="35"/>
      <c r="AB49" s="53"/>
      <c r="AC49" s="53"/>
      <c r="AD49" s="53"/>
      <c r="AE49" s="53"/>
      <c r="AF49" s="35"/>
      <c r="AG49" s="35"/>
      <c r="AH49" s="35"/>
      <c r="AI49" s="35"/>
      <c r="AJ49" s="54"/>
      <c r="AK49" s="54"/>
      <c r="AL49" s="54"/>
      <c r="AM49" s="54"/>
      <c r="AN49" s="55"/>
      <c r="AO49" s="56"/>
      <c r="AP49" s="37"/>
      <c r="AQ49" s="37"/>
      <c r="AR49" s="57"/>
      <c r="AS49" s="55"/>
      <c r="AT49" s="55"/>
      <c r="AU49" s="56"/>
      <c r="AV49" s="55"/>
      <c r="AW49" s="37"/>
      <c r="AX49" s="52"/>
    </row>
    <row r="50" spans="1:53" x14ac:dyDescent="0.2">
      <c r="A50" s="34"/>
      <c r="B50" s="89"/>
      <c r="C50" s="89"/>
      <c r="D50" s="35" t="s">
        <v>43</v>
      </c>
      <c r="E50" s="35"/>
      <c r="F50" s="35"/>
      <c r="G50" s="35"/>
      <c r="H50" s="167"/>
      <c r="I50" s="168"/>
      <c r="J50" s="168"/>
      <c r="K50" s="168"/>
      <c r="L50" s="168"/>
      <c r="M50" s="168"/>
      <c r="N50" s="168"/>
      <c r="O50" s="168"/>
      <c r="P50" s="168"/>
      <c r="Q50" s="168"/>
      <c r="R50" s="168"/>
      <c r="S50" s="168"/>
      <c r="T50" s="168"/>
      <c r="U50" s="169"/>
      <c r="V50" s="35"/>
      <c r="W50" s="35"/>
      <c r="X50" s="35"/>
      <c r="Y50" s="36"/>
      <c r="Z50" s="35"/>
      <c r="AA50" s="35"/>
      <c r="AB50" s="53"/>
      <c r="AC50" s="53"/>
      <c r="AD50" s="53"/>
      <c r="AE50" s="53"/>
      <c r="AF50" s="35"/>
      <c r="AG50" s="35"/>
      <c r="AH50" s="35"/>
      <c r="AI50" s="35"/>
      <c r="AJ50" s="54"/>
      <c r="AK50" s="54"/>
      <c r="AL50" s="54"/>
      <c r="AM50" s="54"/>
      <c r="AN50" s="55"/>
      <c r="AO50" s="56"/>
      <c r="AP50" s="37"/>
      <c r="AQ50" s="37"/>
      <c r="AR50" s="57"/>
      <c r="AS50" s="55"/>
      <c r="AT50" s="55"/>
      <c r="AU50" s="56"/>
      <c r="AV50" s="55"/>
      <c r="AW50" s="37"/>
      <c r="AX50" s="52"/>
    </row>
    <row r="51" spans="1:53" x14ac:dyDescent="0.2">
      <c r="A51" s="34"/>
      <c r="B51" s="89"/>
      <c r="C51" s="89"/>
      <c r="D51" s="35"/>
      <c r="E51" s="35"/>
      <c r="F51" s="35"/>
      <c r="G51" s="35"/>
      <c r="H51" s="35"/>
      <c r="I51" s="35"/>
      <c r="J51" s="35"/>
      <c r="K51" s="35"/>
      <c r="L51" s="35"/>
      <c r="M51" s="35"/>
      <c r="N51" s="35"/>
      <c r="O51" s="35"/>
      <c r="P51" s="35"/>
      <c r="Q51" s="35"/>
      <c r="R51" s="35"/>
      <c r="S51" s="58"/>
      <c r="T51" s="35"/>
      <c r="U51" s="35"/>
      <c r="V51" s="35"/>
      <c r="W51" s="35"/>
      <c r="X51" s="35"/>
      <c r="Y51" s="36"/>
      <c r="Z51" s="35"/>
      <c r="AA51" s="35"/>
      <c r="AB51" s="53"/>
      <c r="AC51" s="53"/>
      <c r="AD51" s="53"/>
      <c r="AE51" s="53"/>
      <c r="AF51" s="35"/>
      <c r="AG51" s="35"/>
      <c r="AH51" s="35"/>
      <c r="AI51" s="35"/>
      <c r="AJ51" s="54"/>
      <c r="AK51" s="54"/>
      <c r="AL51" s="54"/>
      <c r="AM51" s="54"/>
      <c r="AN51" s="59"/>
      <c r="AO51" s="56"/>
      <c r="AP51" s="59"/>
      <c r="AQ51" s="59"/>
      <c r="AR51" s="57"/>
      <c r="AS51" s="59"/>
      <c r="AT51" s="59"/>
      <c r="AU51" s="56"/>
      <c r="AV51" s="59"/>
      <c r="AW51" s="59"/>
      <c r="AX51" s="52"/>
    </row>
    <row r="52" spans="1:53" x14ac:dyDescent="0.2">
      <c r="A52" s="34"/>
      <c r="B52" s="89"/>
      <c r="C52" s="89"/>
      <c r="D52" s="35" t="s">
        <v>44</v>
      </c>
      <c r="E52" s="35"/>
      <c r="F52" s="35"/>
      <c r="G52" s="35"/>
      <c r="H52" s="37"/>
      <c r="I52" s="60"/>
      <c r="J52" s="61" t="s">
        <v>45</v>
      </c>
      <c r="K52" s="60"/>
      <c r="L52" s="61" t="s">
        <v>45</v>
      </c>
      <c r="M52" s="191"/>
      <c r="N52" s="192"/>
      <c r="O52" s="35"/>
      <c r="P52" s="35" t="s">
        <v>46</v>
      </c>
      <c r="Q52" s="35"/>
      <c r="R52" s="194"/>
      <c r="S52" s="195"/>
      <c r="T52" s="35"/>
      <c r="U52" s="35"/>
      <c r="V52" s="35"/>
      <c r="W52" s="35"/>
      <c r="X52" s="35"/>
      <c r="Y52" s="36"/>
      <c r="Z52" s="35"/>
      <c r="AA52" s="35"/>
      <c r="AB52" s="53"/>
      <c r="AC52" s="53"/>
      <c r="AD52" s="53"/>
      <c r="AE52" s="53"/>
      <c r="AF52" s="35"/>
      <c r="AG52" s="35"/>
      <c r="AH52" s="35"/>
      <c r="AI52" s="35"/>
      <c r="AJ52" s="54"/>
      <c r="AK52" s="54"/>
      <c r="AL52" s="54"/>
      <c r="AM52" s="54"/>
      <c r="AN52" s="55"/>
      <c r="AO52" s="56"/>
      <c r="AP52" s="37"/>
      <c r="AQ52" s="37"/>
      <c r="AR52" s="57"/>
      <c r="AS52" s="55"/>
      <c r="AT52" s="55"/>
      <c r="AU52" s="56"/>
      <c r="AV52" s="55"/>
      <c r="AW52" s="37"/>
      <c r="AX52" s="52"/>
    </row>
    <row r="53" spans="1:53" x14ac:dyDescent="0.2">
      <c r="A53" s="34"/>
      <c r="B53" s="89"/>
      <c r="C53" s="89"/>
      <c r="D53" s="35"/>
      <c r="E53" s="35"/>
      <c r="F53" s="35"/>
      <c r="G53" s="35"/>
      <c r="H53" s="35"/>
      <c r="I53" s="35"/>
      <c r="J53" s="35"/>
      <c r="K53" s="35"/>
      <c r="L53" s="35"/>
      <c r="M53" s="35"/>
      <c r="N53" s="35"/>
      <c r="O53" s="35"/>
      <c r="P53" s="35"/>
      <c r="Q53" s="35"/>
      <c r="R53" s="35"/>
      <c r="S53" s="58"/>
      <c r="T53" s="35"/>
      <c r="U53" s="35"/>
      <c r="V53" s="35"/>
      <c r="W53" s="35"/>
      <c r="X53" s="35"/>
      <c r="Y53" s="36"/>
      <c r="Z53" s="35"/>
      <c r="AA53" s="35"/>
      <c r="AB53" s="53"/>
      <c r="AC53" s="53"/>
      <c r="AD53" s="53"/>
      <c r="AE53" s="53"/>
      <c r="AF53" s="35"/>
      <c r="AG53" s="35"/>
      <c r="AH53" s="35"/>
      <c r="AI53" s="35"/>
      <c r="AJ53" s="54"/>
      <c r="AK53" s="54"/>
      <c r="AL53" s="54"/>
      <c r="AM53" s="54"/>
      <c r="AN53" s="55"/>
      <c r="AO53" s="56"/>
      <c r="AP53" s="37"/>
      <c r="AQ53" s="37"/>
      <c r="AR53" s="55"/>
      <c r="AS53" s="55"/>
      <c r="AT53" s="55"/>
      <c r="AU53" s="56"/>
      <c r="AV53" s="55"/>
      <c r="AW53" s="37"/>
      <c r="AX53" s="62"/>
    </row>
    <row r="54" spans="1:53" x14ac:dyDescent="0.2">
      <c r="A54" s="34"/>
      <c r="B54" s="89"/>
      <c r="C54" s="89"/>
      <c r="D54" s="35" t="s">
        <v>47</v>
      </c>
      <c r="E54" s="35"/>
      <c r="F54" s="35"/>
      <c r="G54" s="35"/>
      <c r="H54" s="35"/>
      <c r="I54" s="167"/>
      <c r="J54" s="168"/>
      <c r="K54" s="168"/>
      <c r="L54" s="168"/>
      <c r="M54" s="168"/>
      <c r="N54" s="168"/>
      <c r="O54" s="168"/>
      <c r="P54" s="168"/>
      <c r="Q54" s="168"/>
      <c r="R54" s="168"/>
      <c r="S54" s="168"/>
      <c r="T54" s="168"/>
      <c r="U54" s="169"/>
      <c r="V54" s="35"/>
      <c r="W54" s="35"/>
      <c r="X54" s="35"/>
      <c r="Y54" s="36"/>
      <c r="Z54" s="35"/>
      <c r="AA54" s="35"/>
      <c r="AB54" s="53"/>
      <c r="AC54" s="53"/>
      <c r="AD54" s="53"/>
      <c r="AE54" s="53"/>
      <c r="AF54" s="35"/>
      <c r="AG54" s="35"/>
      <c r="AH54" s="35"/>
      <c r="AI54" s="35"/>
      <c r="AJ54" s="54"/>
      <c r="AK54" s="54"/>
      <c r="AL54" s="54"/>
      <c r="AM54" s="54"/>
      <c r="AN54" s="55"/>
      <c r="AO54" s="56"/>
      <c r="AP54" s="37"/>
      <c r="AQ54" s="37"/>
      <c r="AR54" s="55"/>
      <c r="AS54" s="55"/>
      <c r="AT54" s="55"/>
      <c r="AU54" s="56"/>
      <c r="AV54" s="55"/>
      <c r="AW54" s="37"/>
      <c r="AX54" s="62"/>
    </row>
    <row r="55" spans="1:53" x14ac:dyDescent="0.2">
      <c r="A55" s="34"/>
      <c r="B55" s="35"/>
      <c r="C55" s="35"/>
      <c r="D55" s="35"/>
      <c r="E55" s="35"/>
      <c r="F55" s="35"/>
      <c r="G55" s="35"/>
      <c r="H55" s="35"/>
      <c r="I55" s="35"/>
      <c r="J55" s="35"/>
      <c r="K55" s="35"/>
      <c r="L55" s="35"/>
      <c r="M55" s="35"/>
      <c r="N55" s="35"/>
      <c r="O55" s="35"/>
      <c r="P55" s="35"/>
      <c r="Q55" s="58"/>
      <c r="R55" s="35"/>
      <c r="S55" s="35"/>
      <c r="T55" s="35"/>
      <c r="U55" s="35"/>
      <c r="V55" s="35"/>
      <c r="W55" s="35"/>
      <c r="X55" s="35"/>
      <c r="Y55" s="36"/>
      <c r="Z55" s="35"/>
      <c r="AA55" s="35"/>
      <c r="AB55" s="53"/>
      <c r="AC55" s="53"/>
      <c r="AD55" s="53"/>
      <c r="AE55" s="53"/>
      <c r="AF55" s="35"/>
      <c r="AG55" s="35"/>
      <c r="AH55" s="35"/>
      <c r="AI55" s="35"/>
      <c r="AJ55" s="54"/>
      <c r="AK55" s="54"/>
      <c r="AL55" s="54"/>
      <c r="AM55" s="54"/>
      <c r="AN55" s="55"/>
      <c r="AO55" s="56"/>
      <c r="AP55" s="37"/>
      <c r="AQ55" s="37"/>
      <c r="AR55" s="55"/>
      <c r="AS55" s="55"/>
      <c r="AT55" s="55"/>
      <c r="AU55" s="56"/>
      <c r="AV55" s="55"/>
      <c r="AW55" s="37"/>
      <c r="AX55" s="62"/>
    </row>
    <row r="56" spans="1:53" x14ac:dyDescent="0.2">
      <c r="A56" s="34"/>
      <c r="B56" s="35"/>
      <c r="C56" s="35"/>
      <c r="D56" s="35"/>
      <c r="E56" s="35"/>
      <c r="F56" s="35"/>
      <c r="G56" s="35"/>
      <c r="H56" s="35"/>
      <c r="I56" s="35"/>
      <c r="J56" s="35"/>
      <c r="K56" s="35"/>
      <c r="L56" s="35"/>
      <c r="M56" s="35"/>
      <c r="N56" s="35"/>
      <c r="O56" s="35"/>
      <c r="P56" s="35"/>
      <c r="Q56" s="58"/>
      <c r="R56" s="35"/>
      <c r="S56" s="35"/>
      <c r="T56" s="35"/>
      <c r="U56" s="35"/>
      <c r="V56" s="35"/>
      <c r="W56" s="35"/>
      <c r="X56" s="35"/>
      <c r="Y56" s="36"/>
      <c r="Z56" s="35"/>
      <c r="AA56" s="35"/>
      <c r="AB56" s="53"/>
      <c r="AC56" s="53"/>
      <c r="AD56" s="53"/>
      <c r="AE56" s="53"/>
      <c r="AF56" s="35"/>
      <c r="AG56" s="35"/>
      <c r="AH56" s="35"/>
      <c r="AI56" s="35"/>
      <c r="AJ56" s="54"/>
      <c r="AK56" s="54"/>
      <c r="AL56" s="54"/>
      <c r="AM56" s="54"/>
      <c r="AN56" s="55"/>
      <c r="AO56" s="56"/>
      <c r="AP56" s="37"/>
      <c r="AQ56" s="37"/>
      <c r="AR56" s="55"/>
      <c r="AS56" s="55"/>
      <c r="AT56" s="55"/>
      <c r="AU56" s="56"/>
      <c r="AV56" s="55"/>
      <c r="AW56" s="37"/>
      <c r="AX56" s="62"/>
    </row>
    <row r="57" spans="1:53" x14ac:dyDescent="0.2">
      <c r="A57" s="63" t="s">
        <v>48</v>
      </c>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5"/>
      <c r="AC57" s="65"/>
      <c r="AD57" s="65"/>
      <c r="AE57" s="65"/>
      <c r="AF57" s="66"/>
      <c r="AG57" s="66"/>
      <c r="AH57" s="66"/>
      <c r="AI57" s="66"/>
      <c r="AJ57" s="67"/>
      <c r="AK57" s="67"/>
      <c r="AL57" s="67"/>
      <c r="AM57" s="67"/>
      <c r="AN57" s="68"/>
      <c r="AO57" s="69"/>
      <c r="AP57" s="70"/>
      <c r="AQ57" s="70"/>
      <c r="AR57" s="68"/>
      <c r="AS57" s="68"/>
      <c r="AT57" s="68"/>
      <c r="AU57" s="69"/>
      <c r="AV57" s="68"/>
      <c r="AW57" s="70"/>
      <c r="AX57" s="71"/>
    </row>
    <row r="58" spans="1:53" x14ac:dyDescent="0.2">
      <c r="A58" s="182"/>
      <c r="B58" s="183"/>
      <c r="C58" s="183"/>
      <c r="D58" s="183"/>
      <c r="E58" s="183"/>
      <c r="F58" s="183"/>
      <c r="G58" s="183"/>
      <c r="H58" s="183"/>
      <c r="I58" s="183"/>
      <c r="J58" s="183"/>
      <c r="K58" s="183"/>
      <c r="L58" s="183"/>
      <c r="M58" s="183"/>
      <c r="N58" s="183"/>
      <c r="O58" s="183"/>
      <c r="P58" s="183"/>
      <c r="Q58" s="183"/>
      <c r="R58" s="183"/>
      <c r="S58" s="183"/>
      <c r="T58" s="183"/>
      <c r="U58" s="183"/>
      <c r="V58" s="183"/>
      <c r="W58" s="183"/>
      <c r="X58" s="183"/>
      <c r="Y58" s="183"/>
      <c r="Z58" s="183"/>
      <c r="AA58" s="183"/>
      <c r="AB58" s="183"/>
      <c r="AC58" s="183"/>
      <c r="AD58" s="183"/>
      <c r="AE58" s="183"/>
      <c r="AF58" s="183"/>
      <c r="AG58" s="183"/>
      <c r="AH58" s="183"/>
      <c r="AI58" s="183"/>
      <c r="AJ58" s="183"/>
      <c r="AK58" s="183"/>
      <c r="AL58" s="183"/>
      <c r="AM58" s="183"/>
      <c r="AN58" s="183"/>
      <c r="AO58" s="183"/>
      <c r="AP58" s="183"/>
      <c r="AQ58" s="183"/>
      <c r="AR58" s="183"/>
      <c r="AS58" s="183"/>
      <c r="AT58" s="183"/>
      <c r="AU58" s="183"/>
      <c r="AV58" s="183"/>
      <c r="AW58" s="183"/>
      <c r="AX58" s="184"/>
    </row>
    <row r="59" spans="1:53" x14ac:dyDescent="0.2">
      <c r="A59" s="18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c r="AL59" s="186"/>
      <c r="AM59" s="186"/>
      <c r="AN59" s="186"/>
      <c r="AO59" s="186"/>
      <c r="AP59" s="186"/>
      <c r="AQ59" s="186"/>
      <c r="AR59" s="186"/>
      <c r="AS59" s="186"/>
      <c r="AT59" s="186"/>
      <c r="AU59" s="186"/>
      <c r="AV59" s="186"/>
      <c r="AW59" s="186"/>
      <c r="AX59" s="187"/>
    </row>
    <row r="60" spans="1:53" x14ac:dyDescent="0.2">
      <c r="A60" s="185"/>
      <c r="B60" s="186"/>
      <c r="C60" s="186"/>
      <c r="D60" s="186"/>
      <c r="E60" s="186"/>
      <c r="F60" s="186"/>
      <c r="G60" s="186"/>
      <c r="H60" s="186"/>
      <c r="I60" s="186"/>
      <c r="J60" s="186"/>
      <c r="K60" s="186"/>
      <c r="L60" s="186"/>
      <c r="M60" s="186"/>
      <c r="N60" s="186"/>
      <c r="O60" s="186"/>
      <c r="P60" s="186"/>
      <c r="Q60" s="186"/>
      <c r="R60" s="186"/>
      <c r="S60" s="186"/>
      <c r="T60" s="186"/>
      <c r="U60" s="186"/>
      <c r="V60" s="186"/>
      <c r="W60" s="186"/>
      <c r="X60" s="186"/>
      <c r="Y60" s="186"/>
      <c r="Z60" s="186"/>
      <c r="AA60" s="186"/>
      <c r="AB60" s="186"/>
      <c r="AC60" s="186"/>
      <c r="AD60" s="186"/>
      <c r="AE60" s="186"/>
      <c r="AF60" s="186"/>
      <c r="AG60" s="186"/>
      <c r="AH60" s="186"/>
      <c r="AI60" s="186"/>
      <c r="AJ60" s="186"/>
      <c r="AK60" s="186"/>
      <c r="AL60" s="186"/>
      <c r="AM60" s="186"/>
      <c r="AN60" s="186"/>
      <c r="AO60" s="186"/>
      <c r="AP60" s="186"/>
      <c r="AQ60" s="186"/>
      <c r="AR60" s="186"/>
      <c r="AS60" s="186"/>
      <c r="AT60" s="186"/>
      <c r="AU60" s="186"/>
      <c r="AV60" s="186"/>
      <c r="AW60" s="186"/>
      <c r="AX60" s="187"/>
    </row>
    <row r="61" spans="1:53" x14ac:dyDescent="0.2">
      <c r="A61" s="185"/>
      <c r="B61" s="186"/>
      <c r="C61" s="186"/>
      <c r="D61" s="186"/>
      <c r="E61" s="186"/>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6"/>
      <c r="AM61" s="186"/>
      <c r="AN61" s="186"/>
      <c r="AO61" s="186"/>
      <c r="AP61" s="186"/>
      <c r="AQ61" s="186"/>
      <c r="AR61" s="186"/>
      <c r="AS61" s="186"/>
      <c r="AT61" s="186"/>
      <c r="AU61" s="186"/>
      <c r="AV61" s="186"/>
      <c r="AW61" s="186"/>
      <c r="AX61" s="187"/>
    </row>
    <row r="62" spans="1:53" x14ac:dyDescent="0.2">
      <c r="A62" s="185"/>
      <c r="B62" s="186"/>
      <c r="C62" s="186"/>
      <c r="D62" s="186"/>
      <c r="E62" s="186"/>
      <c r="F62" s="186"/>
      <c r="G62" s="186"/>
      <c r="H62" s="186"/>
      <c r="I62" s="186"/>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186"/>
      <c r="AW62" s="186"/>
      <c r="AX62" s="187"/>
    </row>
    <row r="63" spans="1:53" x14ac:dyDescent="0.2">
      <c r="A63" s="188"/>
      <c r="B63" s="189"/>
      <c r="C63" s="189"/>
      <c r="D63" s="189"/>
      <c r="E63" s="189"/>
      <c r="F63" s="189"/>
      <c r="G63" s="189"/>
      <c r="H63" s="189"/>
      <c r="I63" s="189"/>
      <c r="J63" s="189"/>
      <c r="K63" s="189"/>
      <c r="L63" s="189"/>
      <c r="M63" s="189"/>
      <c r="N63" s="189"/>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90"/>
    </row>
    <row r="64" spans="1:53" customFormat="1" x14ac:dyDescent="0.2">
      <c r="A64" s="81"/>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9"/>
      <c r="AK64" s="8"/>
      <c r="AL64" s="8"/>
      <c r="AM64" s="8"/>
      <c r="AN64" s="9"/>
      <c r="AO64" s="8"/>
      <c r="AP64" s="8"/>
      <c r="AQ64" s="8"/>
      <c r="AR64" s="8"/>
      <c r="AS64" s="8"/>
      <c r="AT64" s="8"/>
      <c r="AU64" s="8"/>
      <c r="AV64" s="8"/>
      <c r="AW64" s="8"/>
      <c r="AX64" s="12"/>
      <c r="AZ64" s="136"/>
      <c r="BA64" s="136"/>
    </row>
    <row r="65" spans="1:53" customFormat="1" x14ac:dyDescent="0.2">
      <c r="A65" s="7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3"/>
      <c r="AZ65" s="136"/>
      <c r="BA65" s="136"/>
    </row>
    <row r="66" spans="1:53" x14ac:dyDescent="0.2">
      <c r="A66" s="73"/>
      <c r="B66" s="74"/>
      <c r="C66" s="91" t="s">
        <v>49</v>
      </c>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5"/>
      <c r="AF66" s="75"/>
      <c r="AG66" s="75"/>
      <c r="AH66" s="75"/>
      <c r="AI66" s="75"/>
      <c r="AJ66" s="75"/>
      <c r="AK66" s="74"/>
      <c r="AL66" s="74"/>
      <c r="AM66" s="74"/>
      <c r="AN66" s="74"/>
      <c r="AO66" s="74"/>
      <c r="AP66" s="74"/>
      <c r="AQ66" s="74"/>
      <c r="AR66" s="74"/>
      <c r="AS66" s="74"/>
      <c r="AT66" s="74"/>
      <c r="AU66" s="74"/>
      <c r="AV66" s="74"/>
      <c r="AW66" s="74"/>
      <c r="AX66" s="76"/>
    </row>
    <row r="67" spans="1:53" x14ac:dyDescent="0.2">
      <c r="A67" s="72"/>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c r="AX67" s="42"/>
    </row>
    <row r="68" spans="1:53" ht="13.5" thickBot="1" x14ac:dyDescent="0.25">
      <c r="A68" s="72"/>
      <c r="B68" s="90"/>
      <c r="C68" s="193"/>
      <c r="D68" s="193"/>
      <c r="E68" s="193"/>
      <c r="F68" s="193"/>
      <c r="G68" s="193"/>
      <c r="H68" s="193"/>
      <c r="I68" s="193"/>
      <c r="J68" s="193"/>
      <c r="K68" s="193"/>
      <c r="L68" s="193"/>
      <c r="M68" s="37"/>
      <c r="N68" s="37"/>
      <c r="O68" s="193"/>
      <c r="P68" s="193"/>
      <c r="Q68" s="193"/>
      <c r="R68" s="193"/>
      <c r="S68" s="193"/>
      <c r="T68" s="193"/>
      <c r="U68" s="193"/>
      <c r="V68" s="193"/>
      <c r="W68" s="193"/>
      <c r="X68" s="193"/>
      <c r="Y68" s="193"/>
      <c r="Z68" s="74"/>
      <c r="AA68" s="181" t="str">
        <f>CONCATENATE(K21,"/",O21,"/",S21)</f>
        <v>//</v>
      </c>
      <c r="AB68" s="181"/>
      <c r="AC68" s="181"/>
      <c r="AD68" s="181"/>
      <c r="AE68" s="74"/>
      <c r="AF68" s="74"/>
      <c r="AG68" s="74"/>
      <c r="AH68" s="74"/>
      <c r="AI68" s="74"/>
      <c r="AJ68" s="74"/>
      <c r="AK68" s="74"/>
      <c r="AL68" s="74"/>
      <c r="AM68" s="74"/>
      <c r="AN68" s="74"/>
      <c r="AO68" s="74"/>
      <c r="AP68" s="74"/>
      <c r="AQ68" s="37"/>
      <c r="AR68" s="37"/>
      <c r="AS68" s="37"/>
      <c r="AT68" s="37"/>
      <c r="AU68" s="37"/>
      <c r="AV68" s="37"/>
      <c r="AW68" s="37"/>
      <c r="AX68" s="42"/>
    </row>
    <row r="69" spans="1:53" x14ac:dyDescent="0.2">
      <c r="A69" s="72"/>
      <c r="B69" s="37"/>
      <c r="C69" s="35" t="s">
        <v>50</v>
      </c>
      <c r="D69" s="35"/>
      <c r="E69" s="35"/>
      <c r="F69" s="35"/>
      <c r="G69" s="35"/>
      <c r="H69" s="35"/>
      <c r="I69" s="35"/>
      <c r="J69" s="35"/>
      <c r="K69" s="35"/>
      <c r="L69" s="35"/>
      <c r="M69" s="35"/>
      <c r="N69" s="35"/>
      <c r="O69" s="35" t="s">
        <v>51</v>
      </c>
      <c r="P69" s="35"/>
      <c r="Q69" s="35"/>
      <c r="R69" s="35"/>
      <c r="S69" s="35"/>
      <c r="T69" s="35"/>
      <c r="U69" s="35"/>
      <c r="V69" s="35"/>
      <c r="W69" s="35"/>
      <c r="X69" s="35"/>
      <c r="Y69" s="35"/>
      <c r="Z69" s="35"/>
      <c r="AA69" s="35" t="s">
        <v>52</v>
      </c>
      <c r="AB69" s="35"/>
      <c r="AC69" s="37"/>
      <c r="AD69" s="37"/>
      <c r="AE69" s="37"/>
      <c r="AF69" s="37"/>
      <c r="AG69" s="37"/>
      <c r="AH69" s="37"/>
      <c r="AI69" s="37"/>
      <c r="AJ69" s="37"/>
      <c r="AK69" s="37"/>
      <c r="AL69" s="37"/>
      <c r="AM69" s="37"/>
      <c r="AN69" s="37"/>
      <c r="AO69" s="37"/>
      <c r="AP69" s="37"/>
      <c r="AQ69" s="37"/>
      <c r="AR69" s="37"/>
      <c r="AS69" s="37"/>
      <c r="AT69" s="37"/>
      <c r="AU69" s="37"/>
      <c r="AV69" s="37"/>
      <c r="AW69" s="37"/>
      <c r="AX69" s="42"/>
    </row>
    <row r="70" spans="1:53" x14ac:dyDescent="0.2">
      <c r="A70" s="72"/>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42"/>
    </row>
    <row r="71" spans="1:53" ht="13.5" thickBot="1" x14ac:dyDescent="0.25">
      <c r="A71" s="77"/>
      <c r="B71" s="78"/>
      <c r="C71" s="78"/>
      <c r="D71" s="78"/>
      <c r="E71" s="78"/>
      <c r="F71" s="78"/>
      <c r="G71" s="78"/>
      <c r="H71" s="78"/>
      <c r="I71" s="78"/>
      <c r="J71" s="78"/>
      <c r="K71" s="78"/>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9"/>
    </row>
  </sheetData>
  <sheetProtection algorithmName="SHA-512" hashValue="Ta4cGGCAnuPkqOcUzyYmkhaXp8fFz0xy53Lr1l+cJek4RroSlPu03ITiADXjhGn7a6AV44ywNQGmuOcNOi1aWg==" saltValue="7Ap6Xiom34P5ji1sYrHo0A==" spinCount="100000" sheet="1" selectLockedCells="1"/>
  <mergeCells count="31">
    <mergeCell ref="AA68:AD68"/>
    <mergeCell ref="A58:AX63"/>
    <mergeCell ref="I46:U46"/>
    <mergeCell ref="M52:N52"/>
    <mergeCell ref="I37:U37"/>
    <mergeCell ref="F41:I41"/>
    <mergeCell ref="C68:L68"/>
    <mergeCell ref="I54:U54"/>
    <mergeCell ref="R52:S52"/>
    <mergeCell ref="O68:Y68"/>
    <mergeCell ref="Q48:R48"/>
    <mergeCell ref="F48:I48"/>
    <mergeCell ref="H50:U50"/>
    <mergeCell ref="Q41:R41"/>
    <mergeCell ref="I39:U39"/>
    <mergeCell ref="AB32:AW33"/>
    <mergeCell ref="A3:H3"/>
    <mergeCell ref="Z13:AX14"/>
    <mergeCell ref="A11:AX12"/>
    <mergeCell ref="B25:W27"/>
    <mergeCell ref="AS6:AX6"/>
    <mergeCell ref="G17:U17"/>
    <mergeCell ref="S19:T19"/>
    <mergeCell ref="AB19:AW21"/>
    <mergeCell ref="S21:T21"/>
    <mergeCell ref="AP7:AX7"/>
    <mergeCell ref="A10:AX10"/>
    <mergeCell ref="AB25:AW26"/>
    <mergeCell ref="A9:AX9"/>
    <mergeCell ref="AO8:AX8"/>
    <mergeCell ref="A13:Y14"/>
  </mergeCells>
  <conditionalFormatting sqref="AR37:AR52">
    <cfRule type="iconSet" priority="18">
      <iconSet iconSet="3Symbols2">
        <cfvo type="percent" val="0"/>
        <cfvo type="percent" val="33"/>
        <cfvo type="percent" val="67"/>
      </iconSet>
    </cfRule>
  </conditionalFormatting>
  <conditionalFormatting sqref="AX26:AX52 AR37:AR52">
    <cfRule type="cellIs" dxfId="1" priority="3" stopIfTrue="1" operator="equal">
      <formula>"Crude Oil"</formula>
    </cfRule>
  </conditionalFormatting>
  <conditionalFormatting sqref="AX26:AX52">
    <cfRule type="iconSet" priority="24">
      <iconSet iconSet="3Symbols2">
        <cfvo type="percent" val="0"/>
        <cfvo type="percent" val="33"/>
        <cfvo type="percent" val="67"/>
      </iconSet>
    </cfRule>
  </conditionalFormatting>
  <dataValidations count="12">
    <dataValidation type="textLength" allowBlank="1" showInputMessage="1" showErrorMessage="1" sqref="M48 M41" xr:uid="{00000000-0002-0000-0000-000000000000}">
      <formula1>2</formula1>
      <formula2>2</formula2>
    </dataValidation>
    <dataValidation type="whole" allowBlank="1" showInputMessage="1" showErrorMessage="1" error="Enter a 1 digit number from 0 to 9." sqref="AN37:AN57 AV37:AW57 AS37:AT57 AP37:AQ57" xr:uid="{00000000-0002-0000-0000-000001000000}">
      <formula1>0</formula1>
      <formula2>9</formula2>
    </dataValidation>
    <dataValidation type="textLength" allowBlank="1" showInputMessage="1" showErrorMessage="1" sqref="Q41 Q48" xr:uid="{00000000-0002-0000-0000-000002000000}">
      <formula1>5</formula1>
      <formula2>5</formula2>
    </dataValidation>
    <dataValidation type="textLength" allowBlank="1" showInputMessage="1" showErrorMessage="1" sqref="K52 I52" xr:uid="{00000000-0002-0000-0000-000003000000}">
      <formula1>3</formula1>
      <formula2>3</formula2>
    </dataValidation>
    <dataValidation type="textLength" allowBlank="1" showInputMessage="1" showErrorMessage="1" sqref="M52" xr:uid="{00000000-0002-0000-0000-000004000000}">
      <formula1>4</formula1>
      <formula2>4</formula2>
    </dataValidation>
    <dataValidation allowBlank="1" showInputMessage="1" showErrorMessage="1" error="Enter a 1 digit number from 0 to 9." sqref="AR37:AR57 AX26:AX57" xr:uid="{00000000-0002-0000-0000-000005000000}"/>
    <dataValidation type="list" allowBlank="1" showInputMessage="1" showErrorMessage="1" sqref="R57" xr:uid="{00000000-0002-0000-0000-000006000000}">
      <formula1>PORTS</formula1>
    </dataValidation>
    <dataValidation type="whole" allowBlank="1" showInputMessage="1" showErrorMessage="1" error="Please enter the current year." sqref="S21:T21 S19" xr:uid="{00000000-0002-0000-0000-000007000000}">
      <formula1>2010</formula1>
      <formula2>2030</formula2>
    </dataValidation>
    <dataValidation type="whole" allowBlank="1" showInputMessage="1" showErrorMessage="1" error="Please enter a value from 1 to 31." prompt="Please enter a value from 1 to 31." sqref="O21" xr:uid="{00000000-0002-0000-0000-000008000000}">
      <formula1>1</formula1>
      <formula2>31</formula2>
    </dataValidation>
    <dataValidation type="textLength" allowBlank="1" showInputMessage="1" showErrorMessage="1" error="Please enter a two digit number to represent the month (i.e., January should be 01)." sqref="K21" xr:uid="{00000000-0002-0000-0000-000009000000}">
      <formula1>2</formula1>
      <formula2>2</formula2>
    </dataValidation>
    <dataValidation type="whole" allowBlank="1" showInputMessage="1" showErrorMessage="1" sqref="P19" xr:uid="{00000000-0002-0000-0000-00000A000000}">
      <formula1>1</formula1>
      <formula2>12</formula2>
    </dataValidation>
    <dataValidation type="textLength" allowBlank="1" showInputMessage="1" showErrorMessage="1" error="Please enter a two digit number to represent the month (i.e., January should be 01)." prompt="Please enter a two digit number to represent the month (i.e., January should be 01)." sqref="O19" xr:uid="{00000000-0002-0000-0000-00000B000000}">
      <formula1>2</formula1>
      <formula2>2</formula2>
    </dataValidation>
  </dataValidations>
  <hyperlinks>
    <hyperlink ref="AO8" r:id="rId1" xr:uid="{A3F49672-0573-4B99-BE3B-6388D5F0AB64}"/>
    <hyperlink ref="AI29" r:id="rId2" xr:uid="{F71F4E80-AFC4-40E5-8307-AE63C5638B65}"/>
  </hyperlinks>
  <printOptions horizontalCentered="1"/>
  <pageMargins left="0.5" right="0.5" top="0.5" bottom="0.48" header="0.5" footer="0.25"/>
  <pageSetup scale="60" orientation="landscape"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6145" r:id="rId6" name="Check Box 1">
              <controlPr defaultSize="0" autoFill="0" autoLine="0" autoPict="0">
                <anchor moveWithCells="1">
                  <from>
                    <xdr:col>3</xdr:col>
                    <xdr:colOff>38100</xdr:colOff>
                    <xdr:row>28</xdr:row>
                    <xdr:rowOff>9525</xdr:rowOff>
                  </from>
                  <to>
                    <xdr:col>10</xdr:col>
                    <xdr:colOff>209550</xdr:colOff>
                    <xdr:row>30</xdr:row>
                    <xdr:rowOff>0</xdr:rowOff>
                  </to>
                </anchor>
              </controlPr>
            </control>
          </mc:Choice>
        </mc:AlternateContent>
        <mc:AlternateContent xmlns:mc="http://schemas.openxmlformats.org/markup-compatibility/2006">
          <mc:Choice Requires="x14">
            <control shapeId="6146" r:id="rId7" name="Check Box 2">
              <controlPr defaultSize="0" autoFill="0" autoLine="0" autoPict="0">
                <anchor moveWithCells="1">
                  <from>
                    <xdr:col>14</xdr:col>
                    <xdr:colOff>28575</xdr:colOff>
                    <xdr:row>31</xdr:row>
                    <xdr:rowOff>0</xdr:rowOff>
                  </from>
                  <to>
                    <xdr:col>19</xdr:col>
                    <xdr:colOff>95250</xdr:colOff>
                    <xdr:row>32</xdr:row>
                    <xdr:rowOff>95250</xdr:rowOff>
                  </to>
                </anchor>
              </controlPr>
            </control>
          </mc:Choice>
        </mc:AlternateContent>
        <mc:AlternateContent xmlns:mc="http://schemas.openxmlformats.org/markup-compatibility/2006">
          <mc:Choice Requires="x14">
            <control shapeId="6151" r:id="rId8" name="Check Box 7">
              <controlPr defaultSize="0" autoFill="0" autoLine="0" autoPict="0">
                <anchor>
                  <from>
                    <xdr:col>26</xdr:col>
                    <xdr:colOff>238125</xdr:colOff>
                    <xdr:row>15</xdr:row>
                    <xdr:rowOff>57150</xdr:rowOff>
                  </from>
                  <to>
                    <xdr:col>41</xdr:col>
                    <xdr:colOff>114300</xdr:colOff>
                    <xdr:row>17</xdr:row>
                    <xdr:rowOff>28575</xdr:rowOff>
                  </to>
                </anchor>
              </controlPr>
            </control>
          </mc:Choice>
        </mc:AlternateContent>
        <mc:AlternateContent xmlns:mc="http://schemas.openxmlformats.org/markup-compatibility/2006">
          <mc:Choice Requires="x14">
            <control shapeId="6152" r:id="rId9" name="Check Box 8">
              <controlPr defaultSize="0" autoFill="0" autoLine="0" autoPict="0">
                <anchor moveWithCells="1">
                  <from>
                    <xdr:col>14</xdr:col>
                    <xdr:colOff>28575</xdr:colOff>
                    <xdr:row>32</xdr:row>
                    <xdr:rowOff>152400</xdr:rowOff>
                  </from>
                  <to>
                    <xdr:col>21</xdr:col>
                    <xdr:colOff>209550</xdr:colOff>
                    <xdr:row>34</xdr:row>
                    <xdr:rowOff>76200</xdr:rowOff>
                  </to>
                </anchor>
              </controlPr>
            </control>
          </mc:Choice>
        </mc:AlternateContent>
        <mc:AlternateContent xmlns:mc="http://schemas.openxmlformats.org/markup-compatibility/2006">
          <mc:Choice Requires="x14">
            <control shapeId="6170" r:id="rId10" name="Check Box 26">
              <controlPr locked="0" defaultSize="0" autoFill="0" autoLine="0" autoPict="0">
                <anchor moveWithCells="1">
                  <from>
                    <xdr:col>3</xdr:col>
                    <xdr:colOff>190500</xdr:colOff>
                    <xdr:row>42</xdr:row>
                    <xdr:rowOff>66675</xdr:rowOff>
                  </from>
                  <to>
                    <xdr:col>21</xdr:col>
                    <xdr:colOff>247650</xdr:colOff>
                    <xdr:row>44</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F003719-C7C5-45AB-AC91-74D01830F1A7}">
          <x14:formula1>
            <xm:f>Facility!$A$38:$A$61</xm:f>
          </x14:formula1>
          <xm:sqref>G17:U17</xm:sqref>
        </x14:dataValidation>
        <x14:dataValidation type="list" allowBlank="1" showInputMessage="1" showErrorMessage="1" xr:uid="{F8C6CDA2-61FB-43AE-93B1-C8874C1DEC37}">
          <x14:formula1>
            <xm:f>Facility!$A$2:$A$34</xm:f>
          </x14:formula1>
          <xm:sqref>I37:U37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U99"/>
  <sheetViews>
    <sheetView topLeftCell="A6" zoomScaleNormal="100" workbookViewId="0">
      <selection activeCell="P33" sqref="P33:W33"/>
    </sheetView>
  </sheetViews>
  <sheetFormatPr defaultColWidth="9.140625" defaultRowHeight="12.75" x14ac:dyDescent="0.2"/>
  <cols>
    <col min="1" max="1" width="5.7109375" customWidth="1"/>
    <col min="2" max="13" width="4" customWidth="1"/>
    <col min="14" max="14" width="9.42578125" hidden="1" customWidth="1"/>
    <col min="15" max="15" width="9.42578125" customWidth="1"/>
    <col min="16" max="17" width="2.7109375" customWidth="1"/>
    <col min="18" max="18" width="3.140625" customWidth="1"/>
    <col min="19" max="23" width="2.7109375" customWidth="1"/>
    <col min="24" max="24" width="9" hidden="1" customWidth="1"/>
    <col min="25" max="25" width="3.140625" hidden="1" customWidth="1"/>
    <col min="26" max="26" width="2.7109375" hidden="1" customWidth="1"/>
    <col min="27" max="46" width="4" customWidth="1"/>
    <col min="47" max="47" width="3.28515625" customWidth="1"/>
    <col min="48" max="16384" width="9.140625" style="82"/>
  </cols>
  <sheetData>
    <row r="1" spans="1:47" ht="12.75" customHeight="1" x14ac:dyDescent="0.2">
      <c r="A1" s="264" t="s">
        <v>53</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6"/>
    </row>
    <row r="2" spans="1:47" ht="13.5" customHeight="1" thickBot="1" x14ac:dyDescent="0.25">
      <c r="A2" s="267"/>
      <c r="B2" s="268"/>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268"/>
      <c r="AP2" s="268"/>
      <c r="AQ2" s="268"/>
      <c r="AR2" s="268"/>
      <c r="AS2" s="268"/>
      <c r="AT2" s="269"/>
    </row>
    <row r="3" spans="1:47" x14ac:dyDescent="0.2">
      <c r="A3" s="23"/>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5"/>
    </row>
    <row r="4" spans="1:47" x14ac:dyDescent="0.2">
      <c r="A4" s="26"/>
      <c r="B4" s="27"/>
      <c r="C4" s="27"/>
      <c r="D4" s="27"/>
      <c r="E4" s="27"/>
      <c r="F4" s="27"/>
      <c r="G4" s="27"/>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8"/>
    </row>
    <row r="5" spans="1:47" x14ac:dyDescent="0.2">
      <c r="A5" s="247"/>
      <c r="B5" s="248"/>
      <c r="C5" s="248"/>
      <c r="D5" s="248"/>
      <c r="E5" s="248"/>
      <c r="F5" s="248"/>
      <c r="G5" s="248"/>
      <c r="H5" s="248"/>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8"/>
    </row>
    <row r="6" spans="1:47" x14ac:dyDescent="0.2">
      <c r="A6" s="26"/>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8"/>
    </row>
    <row r="7" spans="1:47" x14ac:dyDescent="0.2">
      <c r="A7" s="26"/>
      <c r="B7" s="27"/>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8"/>
    </row>
    <row r="8" spans="1:47" x14ac:dyDescent="0.2">
      <c r="A8" s="26"/>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
      <c r="AD8" s="2"/>
      <c r="AE8" s="2"/>
      <c r="AF8" s="2"/>
      <c r="AG8" s="2"/>
      <c r="AH8" s="2"/>
      <c r="AI8" s="2"/>
      <c r="AJ8" s="2"/>
      <c r="AK8" s="2"/>
      <c r="AL8" s="2"/>
      <c r="AM8" s="2"/>
      <c r="AN8" s="205" t="s">
        <v>664</v>
      </c>
      <c r="AO8" s="205"/>
      <c r="AP8" s="205"/>
      <c r="AQ8" s="205"/>
      <c r="AR8" s="205"/>
      <c r="AS8" s="205"/>
      <c r="AT8" s="206"/>
      <c r="AU8" s="18"/>
    </row>
    <row r="9" spans="1:47" x14ac:dyDescent="0.2">
      <c r="A9" s="26"/>
      <c r="B9" s="27"/>
      <c r="C9" s="27"/>
      <c r="D9" s="27"/>
      <c r="E9" s="27"/>
      <c r="F9" s="27"/>
      <c r="G9" s="27"/>
      <c r="H9" s="27"/>
      <c r="I9" s="27"/>
      <c r="J9" s="27"/>
      <c r="K9" s="27"/>
      <c r="L9" s="27"/>
      <c r="M9" s="27"/>
      <c r="N9" s="27"/>
      <c r="O9" s="27"/>
      <c r="P9" s="27"/>
      <c r="Q9" s="27"/>
      <c r="R9" s="27"/>
      <c r="S9" s="27"/>
      <c r="T9" s="27"/>
      <c r="U9" s="27"/>
      <c r="V9" s="27"/>
      <c r="W9" s="27"/>
      <c r="X9" s="27"/>
      <c r="Y9" s="27"/>
      <c r="Z9" s="27"/>
      <c r="AA9" s="27"/>
      <c r="AB9" s="27"/>
      <c r="AC9" s="2"/>
      <c r="AD9" s="2"/>
      <c r="AE9" s="2"/>
      <c r="AF9" s="2"/>
      <c r="AG9" s="2"/>
      <c r="AH9" s="2"/>
      <c r="AI9" s="2"/>
      <c r="AJ9" s="2"/>
      <c r="AK9" s="2"/>
      <c r="AL9" s="205" t="s">
        <v>663</v>
      </c>
      <c r="AM9" s="205"/>
      <c r="AN9" s="205"/>
      <c r="AO9" s="205"/>
      <c r="AP9" s="205"/>
      <c r="AQ9" s="205"/>
      <c r="AR9" s="205"/>
      <c r="AS9" s="205"/>
      <c r="AT9" s="206"/>
      <c r="AU9" s="18"/>
    </row>
    <row r="10" spans="1:47" x14ac:dyDescent="0.2">
      <c r="A10" s="26"/>
      <c r="B10" s="27"/>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
      <c r="AD10" s="2"/>
      <c r="AE10" s="2"/>
      <c r="AF10" s="2"/>
      <c r="AG10" s="2"/>
      <c r="AH10" s="2"/>
      <c r="AI10" s="51"/>
      <c r="AJ10" s="51"/>
      <c r="AK10" s="178" t="s">
        <v>667</v>
      </c>
      <c r="AL10" s="179"/>
      <c r="AM10" s="179"/>
      <c r="AN10" s="179"/>
      <c r="AO10" s="179"/>
      <c r="AP10" s="179"/>
      <c r="AQ10" s="179"/>
      <c r="AR10" s="179"/>
      <c r="AS10" s="179"/>
      <c r="AT10" s="180"/>
      <c r="AU10" s="19"/>
    </row>
    <row r="11" spans="1:47" s="135" customFormat="1" ht="14.25" x14ac:dyDescent="0.2">
      <c r="A11" s="270" t="s">
        <v>8</v>
      </c>
      <c r="B11" s="27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c r="AQ11" s="271"/>
      <c r="AR11" s="271"/>
      <c r="AS11" s="271"/>
      <c r="AT11" s="272"/>
      <c r="AU11" s="1"/>
    </row>
    <row r="12" spans="1:47" s="135" customFormat="1" ht="14.25" x14ac:dyDescent="0.2">
      <c r="A12" s="270" t="s">
        <v>10</v>
      </c>
      <c r="B12" s="271"/>
      <c r="C12" s="271"/>
      <c r="D12" s="271"/>
      <c r="E12" s="27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2"/>
      <c r="AU12" s="1"/>
    </row>
    <row r="13" spans="1:47" s="135" customFormat="1" ht="18.600000000000001" customHeight="1" x14ac:dyDescent="0.2">
      <c r="A13" s="273" t="str">
        <f>J23</f>
        <v/>
      </c>
      <c r="B13" s="274"/>
      <c r="C13" s="274"/>
      <c r="D13" s="274"/>
      <c r="E13" s="274"/>
      <c r="F13" s="274"/>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5"/>
      <c r="AU13" s="1"/>
    </row>
    <row r="14" spans="1:47" ht="26.25" customHeight="1" x14ac:dyDescent="0.2">
      <c r="A14" s="276" t="s">
        <v>12</v>
      </c>
      <c r="B14" s="277"/>
      <c r="C14" s="277"/>
      <c r="D14" s="277"/>
      <c r="E14" s="277"/>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8"/>
    </row>
    <row r="15" spans="1:47" ht="12.75" customHeight="1" x14ac:dyDescent="0.2">
      <c r="A15" s="279"/>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1"/>
    </row>
    <row r="16" spans="1:47" x14ac:dyDescent="0.2">
      <c r="A16" s="4"/>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3"/>
    </row>
    <row r="17" spans="1:46" x14ac:dyDescent="0.2">
      <c r="A17" s="4"/>
      <c r="B17" s="2"/>
      <c r="C17" s="2"/>
      <c r="D17" s="2"/>
      <c r="E17" s="2"/>
      <c r="F17" s="2"/>
      <c r="G17" s="2"/>
      <c r="H17" s="2"/>
      <c r="I17" s="2"/>
      <c r="J17" s="2"/>
      <c r="K17" s="2"/>
      <c r="L17" s="2"/>
      <c r="M17" s="2"/>
      <c r="N17" s="2"/>
      <c r="O17" s="2"/>
      <c r="P17" s="243"/>
      <c r="Q17" s="243"/>
      <c r="R17" s="243"/>
      <c r="S17" s="243"/>
      <c r="T17" s="243"/>
      <c r="U17" s="2"/>
      <c r="V17" s="2"/>
      <c r="W17" s="2"/>
      <c r="X17" s="2"/>
      <c r="Y17" s="243"/>
      <c r="Z17" s="243"/>
      <c r="AA17" s="2"/>
      <c r="AB17" s="2"/>
      <c r="AC17" s="2"/>
      <c r="AD17" s="2"/>
      <c r="AE17" s="2"/>
      <c r="AF17" s="2"/>
      <c r="AG17" s="2"/>
      <c r="AH17" s="2"/>
      <c r="AI17" s="2"/>
      <c r="AJ17" s="2"/>
      <c r="AK17" s="2"/>
      <c r="AL17" s="2"/>
      <c r="AM17" s="2"/>
      <c r="AN17" s="2"/>
      <c r="AO17" s="2"/>
      <c r="AP17" s="2"/>
      <c r="AQ17" s="2"/>
      <c r="AR17" s="2"/>
      <c r="AS17" s="2"/>
      <c r="AT17" s="3"/>
    </row>
    <row r="18" spans="1:46" x14ac:dyDescent="0.2">
      <c r="A18" s="249" t="s">
        <v>2</v>
      </c>
      <c r="B18" s="250"/>
      <c r="C18" s="250"/>
      <c r="D18" s="250"/>
      <c r="E18" s="250"/>
      <c r="F18" s="250"/>
      <c r="G18" s="250"/>
      <c r="H18" s="250"/>
      <c r="I18" s="251"/>
      <c r="J18" s="244" t="str">
        <f>IF('(1)&amp;(2)'!G17=0," ",'(1)&amp;(2)'!G17)</f>
        <v xml:space="preserve"> </v>
      </c>
      <c r="K18" s="245"/>
      <c r="L18" s="245"/>
      <c r="M18" s="245"/>
      <c r="N18" s="245"/>
      <c r="O18" s="245"/>
      <c r="P18" s="245"/>
      <c r="Q18" s="245"/>
      <c r="R18" s="245"/>
      <c r="S18" s="245"/>
      <c r="T18" s="246"/>
      <c r="U18" s="7"/>
      <c r="V18" s="7"/>
      <c r="W18" s="7"/>
      <c r="X18" s="7"/>
      <c r="Y18" s="27"/>
      <c r="Z18" s="27"/>
      <c r="AA18" s="2"/>
      <c r="AB18" s="2"/>
      <c r="AC18" s="2"/>
      <c r="AD18" s="2"/>
      <c r="AE18" s="2"/>
      <c r="AF18" s="2"/>
      <c r="AG18" s="2"/>
      <c r="AH18" s="2"/>
      <c r="AI18" s="2"/>
      <c r="AJ18" s="2"/>
      <c r="AK18" s="2"/>
      <c r="AL18" s="2"/>
      <c r="AM18" s="2"/>
      <c r="AN18" s="2"/>
      <c r="AO18" s="2"/>
      <c r="AP18" s="2"/>
      <c r="AQ18" s="2"/>
      <c r="AR18" s="2"/>
      <c r="AS18" s="2"/>
      <c r="AT18" s="3"/>
    </row>
    <row r="19" spans="1:46" x14ac:dyDescent="0.2">
      <c r="A19" s="254" t="s">
        <v>54</v>
      </c>
      <c r="B19" s="255"/>
      <c r="C19" s="255"/>
      <c r="D19" s="255"/>
      <c r="E19" s="255"/>
      <c r="F19" s="255"/>
      <c r="G19" s="255"/>
      <c r="H19" s="255"/>
      <c r="I19" s="256"/>
      <c r="J19" s="244" t="str">
        <f>_xlfn.IFNA(INDEX(Facility!$A$38:$B$61, MATCH(J18,Facility!A38:A61,0), 2), " ")</f>
        <v xml:space="preserve"> </v>
      </c>
      <c r="K19" s="245"/>
      <c r="L19" s="245"/>
      <c r="M19" s="245"/>
      <c r="N19" s="245"/>
      <c r="O19" s="245"/>
      <c r="P19" s="245"/>
      <c r="Q19" s="245"/>
      <c r="R19" s="245"/>
      <c r="S19" s="245"/>
      <c r="T19" s="246"/>
      <c r="U19" s="7"/>
      <c r="V19" s="7"/>
      <c r="W19" s="7"/>
      <c r="X19" s="7"/>
      <c r="Y19" s="27"/>
      <c r="Z19" s="27"/>
      <c r="AA19" s="2"/>
      <c r="AB19" s="2"/>
      <c r="AC19" s="2"/>
      <c r="AD19" s="2"/>
      <c r="AE19" s="2"/>
      <c r="AF19" s="2"/>
      <c r="AG19" s="2"/>
      <c r="AH19" s="2"/>
      <c r="AI19" s="2"/>
      <c r="AJ19" s="2"/>
      <c r="AK19" s="2"/>
      <c r="AL19" s="2"/>
      <c r="AM19" s="2"/>
      <c r="AN19" s="2"/>
      <c r="AO19" s="2"/>
      <c r="AP19" s="2"/>
      <c r="AQ19" s="2"/>
      <c r="AR19" s="2"/>
      <c r="AS19" s="2"/>
      <c r="AT19" s="3"/>
    </row>
    <row r="20" spans="1:46" x14ac:dyDescent="0.2">
      <c r="A20" s="254" t="s">
        <v>55</v>
      </c>
      <c r="B20" s="255"/>
      <c r="C20" s="255"/>
      <c r="D20" s="255"/>
      <c r="E20" s="255"/>
      <c r="F20" s="255"/>
      <c r="G20" s="255"/>
      <c r="H20" s="255"/>
      <c r="I20" s="256"/>
      <c r="J20" s="244" t="str">
        <f>_xlfn.IFNA(INDEX(Facility!$A$38:$C$61, MATCH(J18,Facility!A38:A61,0), 3), "")</f>
        <v/>
      </c>
      <c r="K20" s="245"/>
      <c r="L20" s="245"/>
      <c r="M20" s="245"/>
      <c r="N20" s="245"/>
      <c r="O20" s="245"/>
      <c r="P20" s="245"/>
      <c r="Q20" s="245"/>
      <c r="R20" s="245"/>
      <c r="S20" s="245"/>
      <c r="T20" s="246"/>
      <c r="U20" s="7"/>
      <c r="V20" s="7"/>
      <c r="W20" s="7"/>
      <c r="X20" s="7"/>
      <c r="Y20" s="27"/>
      <c r="Z20" s="27"/>
      <c r="AA20" s="2"/>
      <c r="AB20" s="2"/>
      <c r="AC20" s="2"/>
      <c r="AD20" s="2"/>
      <c r="AE20" s="2"/>
      <c r="AF20" s="2"/>
      <c r="AG20" s="2"/>
      <c r="AH20" s="2"/>
      <c r="AI20" s="2"/>
      <c r="AJ20" s="2"/>
      <c r="AK20" s="2"/>
      <c r="AL20" s="2"/>
      <c r="AM20" s="2"/>
      <c r="AN20" s="2"/>
      <c r="AO20" s="2"/>
      <c r="AP20" s="2"/>
      <c r="AQ20" s="2"/>
      <c r="AR20" s="2"/>
      <c r="AS20" s="2"/>
      <c r="AT20" s="3"/>
    </row>
    <row r="21" spans="1:46" x14ac:dyDescent="0.2">
      <c r="A21" s="254" t="s">
        <v>56</v>
      </c>
      <c r="B21" s="255"/>
      <c r="C21" s="255"/>
      <c r="D21" s="255"/>
      <c r="E21" s="255"/>
      <c r="F21" s="255"/>
      <c r="G21" s="255"/>
      <c r="H21" s="255"/>
      <c r="I21" s="256"/>
      <c r="J21" s="244" t="str">
        <f>IF(OR(J20="",J22="",J24="",J27=""),"",_xlfn.IFNA(_xlfn.CONCAT(J24,"-",J20,"-",_xlfn.IFNA(VLOOKUP(J22,Facility!$A$2:$H$35,8,FALSE),"000"),"-",J27,"-110"),""))</f>
        <v/>
      </c>
      <c r="K21" s="245"/>
      <c r="L21" s="245"/>
      <c r="M21" s="245"/>
      <c r="N21" s="245"/>
      <c r="O21" s="245"/>
      <c r="P21" s="245"/>
      <c r="Q21" s="245"/>
      <c r="R21" s="245"/>
      <c r="S21" s="245"/>
      <c r="T21" s="246"/>
      <c r="U21" s="7"/>
      <c r="V21" s="7"/>
      <c r="W21" s="7"/>
      <c r="X21" s="7"/>
      <c r="Y21" s="27"/>
      <c r="Z21" s="27"/>
      <c r="AA21" s="2"/>
      <c r="AB21" s="2"/>
      <c r="AC21" s="2"/>
      <c r="AD21" s="2"/>
      <c r="AE21" s="2"/>
      <c r="AF21" s="2"/>
      <c r="AG21" s="2"/>
      <c r="AH21" s="2"/>
      <c r="AI21" s="2"/>
      <c r="AJ21" s="2"/>
      <c r="AK21" s="2"/>
      <c r="AL21" s="2"/>
      <c r="AM21" s="2"/>
      <c r="AN21" s="2"/>
      <c r="AO21" s="2"/>
      <c r="AP21" s="2"/>
      <c r="AQ21" s="2"/>
      <c r="AR21" s="2"/>
      <c r="AS21" s="2"/>
      <c r="AT21" s="3"/>
    </row>
    <row r="22" spans="1:46" x14ac:dyDescent="0.2">
      <c r="A22" s="249" t="s">
        <v>57</v>
      </c>
      <c r="B22" s="250"/>
      <c r="C22" s="250"/>
      <c r="D22" s="250"/>
      <c r="E22" s="250"/>
      <c r="F22" s="250"/>
      <c r="G22" s="250"/>
      <c r="H22" s="250"/>
      <c r="I22" s="251"/>
      <c r="J22" s="244" t="str">
        <f>IF('(1)&amp;(2)'!I37=0,"",'(1)&amp;(2)'!I37)</f>
        <v/>
      </c>
      <c r="K22" s="245"/>
      <c r="L22" s="245"/>
      <c r="M22" s="245"/>
      <c r="N22" s="245"/>
      <c r="O22" s="245"/>
      <c r="P22" s="245"/>
      <c r="Q22" s="245"/>
      <c r="R22" s="245"/>
      <c r="S22" s="245"/>
      <c r="T22" s="246"/>
      <c r="U22" s="7"/>
      <c r="V22" s="7"/>
      <c r="W22" s="7"/>
      <c r="X22" s="7"/>
      <c r="Y22" s="27"/>
      <c r="Z22" s="27"/>
      <c r="AA22" s="2"/>
      <c r="AB22" s="2"/>
      <c r="AC22" s="2"/>
      <c r="AD22" s="2"/>
      <c r="AE22" s="2"/>
      <c r="AF22" s="2"/>
      <c r="AG22" s="2"/>
      <c r="AH22" s="2"/>
      <c r="AI22" s="2"/>
      <c r="AJ22" s="2"/>
      <c r="AK22" s="2"/>
      <c r="AL22" s="2"/>
      <c r="AM22" s="2"/>
      <c r="AN22" s="2"/>
      <c r="AO22" s="2"/>
      <c r="AP22" s="2"/>
      <c r="AQ22" s="2"/>
      <c r="AR22" s="2"/>
      <c r="AS22" s="2"/>
      <c r="AT22" s="3"/>
    </row>
    <row r="23" spans="1:46" ht="13.5" customHeight="1" x14ac:dyDescent="0.2">
      <c r="A23" s="249" t="s">
        <v>58</v>
      </c>
      <c r="B23" s="250"/>
      <c r="C23" s="250"/>
      <c r="D23" s="250"/>
      <c r="E23" s="250"/>
      <c r="F23" s="250"/>
      <c r="G23" s="250"/>
      <c r="H23" s="250"/>
      <c r="I23" s="251"/>
      <c r="J23" s="244" t="str">
        <f>_xlfn.IFNA(VLOOKUP('(1)&amp;(2)'!I37,Facility!$A$2:$F$35, 6, FALSE), "" )</f>
        <v/>
      </c>
      <c r="K23" s="245"/>
      <c r="L23" s="245"/>
      <c r="M23" s="245"/>
      <c r="N23" s="245"/>
      <c r="O23" s="245"/>
      <c r="P23" s="245"/>
      <c r="Q23" s="245"/>
      <c r="R23" s="245"/>
      <c r="S23" s="245"/>
      <c r="T23" s="246"/>
      <c r="U23" s="7"/>
      <c r="V23" s="7"/>
      <c r="W23" s="2"/>
      <c r="X23" s="2"/>
      <c r="Y23" s="2"/>
      <c r="Z23" s="2"/>
      <c r="AA23" s="2"/>
      <c r="AB23" s="2"/>
      <c r="AC23" s="2"/>
      <c r="AD23" s="2"/>
      <c r="AE23" s="2"/>
      <c r="AF23" s="2"/>
      <c r="AG23" s="2"/>
      <c r="AH23" s="2"/>
      <c r="AI23" s="2"/>
      <c r="AJ23" s="2"/>
      <c r="AK23" s="2"/>
      <c r="AL23" s="2"/>
      <c r="AM23" s="2"/>
      <c r="AN23" s="2"/>
      <c r="AO23" s="2"/>
      <c r="AP23" s="2"/>
      <c r="AQ23" s="2"/>
      <c r="AR23" s="2"/>
      <c r="AS23" s="2"/>
      <c r="AT23" s="3"/>
    </row>
    <row r="24" spans="1:46" ht="12.95" customHeight="1" x14ac:dyDescent="0.2">
      <c r="A24" s="254" t="s">
        <v>59</v>
      </c>
      <c r="B24" s="255"/>
      <c r="C24" s="255"/>
      <c r="D24" s="255"/>
      <c r="E24" s="255"/>
      <c r="F24" s="255"/>
      <c r="G24" s="255"/>
      <c r="H24" s="255"/>
      <c r="I24" s="256"/>
      <c r="J24" s="244" t="str">
        <f>_xlfn.IFNA(INDEX(Facility!$A$65:$B$72, MATCH(J23,Facility!B65:B72,0), 1), "")</f>
        <v/>
      </c>
      <c r="K24" s="245"/>
      <c r="L24" s="245"/>
      <c r="M24" s="245"/>
      <c r="N24" s="245"/>
      <c r="O24" s="245"/>
      <c r="P24" s="245"/>
      <c r="Q24" s="245"/>
      <c r="R24" s="245"/>
      <c r="S24" s="245"/>
      <c r="T24" s="246"/>
      <c r="U24" s="7"/>
      <c r="V24" s="7"/>
      <c r="W24" s="2"/>
      <c r="X24" s="2"/>
      <c r="Y24" s="2"/>
      <c r="Z24" s="2"/>
      <c r="AA24" s="2"/>
      <c r="AB24" s="2"/>
      <c r="AC24" s="2"/>
      <c r="AD24" s="2"/>
      <c r="AE24" s="2"/>
      <c r="AF24" s="2"/>
      <c r="AG24" s="2"/>
      <c r="AH24" s="2"/>
      <c r="AI24" s="2"/>
      <c r="AJ24" s="2"/>
      <c r="AK24" s="2"/>
      <c r="AL24" s="2"/>
      <c r="AM24" s="2"/>
      <c r="AN24" s="2"/>
      <c r="AO24" s="2"/>
      <c r="AP24" s="2"/>
      <c r="AQ24" s="2"/>
      <c r="AR24" s="2"/>
      <c r="AS24" s="2"/>
      <c r="AT24" s="3"/>
    </row>
    <row r="25" spans="1:46" x14ac:dyDescent="0.2">
      <c r="A25" s="249" t="s">
        <v>60</v>
      </c>
      <c r="B25" s="250"/>
      <c r="C25" s="250"/>
      <c r="D25" s="250"/>
      <c r="E25" s="250"/>
      <c r="F25" s="250"/>
      <c r="G25" s="250"/>
      <c r="H25" s="250"/>
      <c r="I25" s="251"/>
      <c r="J25" s="207" t="str">
        <f>CONCATENATE('(1)&amp;(2)'!K21,"/",'(1)&amp;(2)'!O21,"/",'(1)&amp;(2)'!S21)</f>
        <v>//</v>
      </c>
      <c r="K25" s="208"/>
      <c r="L25" s="208"/>
      <c r="M25" s="208"/>
      <c r="N25" s="208"/>
      <c r="O25" s="208"/>
      <c r="P25" s="208"/>
      <c r="Q25" s="208"/>
      <c r="R25" s="208"/>
      <c r="S25" s="208"/>
      <c r="T25" s="209"/>
      <c r="U25" s="2"/>
      <c r="V25" s="2"/>
      <c r="W25" s="2"/>
      <c r="X25" s="2"/>
      <c r="Y25" s="93"/>
      <c r="Z25" s="93"/>
      <c r="AA25" s="2"/>
      <c r="AB25" s="2"/>
      <c r="AC25" s="2"/>
      <c r="AD25" s="2"/>
      <c r="AE25" s="2"/>
      <c r="AF25" s="2"/>
      <c r="AG25" s="2"/>
      <c r="AH25" s="2"/>
      <c r="AI25" s="2"/>
      <c r="AJ25" s="2"/>
      <c r="AK25" s="2"/>
      <c r="AL25" s="2"/>
      <c r="AM25" s="2"/>
      <c r="AN25" s="2"/>
      <c r="AO25" s="2"/>
      <c r="AP25" s="2"/>
      <c r="AQ25" s="2"/>
      <c r="AR25" s="2"/>
      <c r="AS25" s="2"/>
      <c r="AT25" s="3"/>
    </row>
    <row r="26" spans="1:46" x14ac:dyDescent="0.2">
      <c r="A26" s="249" t="s">
        <v>61</v>
      </c>
      <c r="B26" s="250"/>
      <c r="C26" s="250"/>
      <c r="D26" s="250"/>
      <c r="E26" s="250"/>
      <c r="F26" s="250"/>
      <c r="G26" s="250"/>
      <c r="H26" s="250"/>
      <c r="I26" s="251"/>
      <c r="J26" s="207" t="str">
        <f>CONCATENATE('(1)&amp;(2)'!O19,"/",'(1)&amp;(2)'!S19)</f>
        <v>/</v>
      </c>
      <c r="K26" s="208"/>
      <c r="L26" s="208"/>
      <c r="M26" s="208"/>
      <c r="N26" s="208"/>
      <c r="O26" s="208"/>
      <c r="P26" s="208"/>
      <c r="Q26" s="208"/>
      <c r="R26" s="208"/>
      <c r="S26" s="208"/>
      <c r="T26" s="209"/>
      <c r="U26" s="2"/>
      <c r="V26" s="2"/>
      <c r="W26" s="2"/>
      <c r="X26" s="2"/>
      <c r="Y26" s="93"/>
      <c r="Z26" s="93"/>
      <c r="AA26" s="2"/>
      <c r="AB26" s="2"/>
      <c r="AC26" s="2"/>
      <c r="AD26" s="2"/>
      <c r="AE26" s="2"/>
      <c r="AF26" s="2"/>
      <c r="AG26" s="2"/>
      <c r="AH26" s="2"/>
      <c r="AI26" s="2"/>
      <c r="AJ26" s="2"/>
      <c r="AK26" s="2"/>
      <c r="AL26" s="2"/>
      <c r="AM26" s="2"/>
      <c r="AN26" s="2"/>
      <c r="AO26" s="2"/>
      <c r="AP26" s="2"/>
      <c r="AQ26" s="2"/>
      <c r="AR26" s="2"/>
      <c r="AS26" s="2"/>
      <c r="AT26" s="3"/>
    </row>
    <row r="27" spans="1:46" x14ac:dyDescent="0.2">
      <c r="A27" s="254" t="s">
        <v>62</v>
      </c>
      <c r="B27" s="255"/>
      <c r="C27" s="255"/>
      <c r="D27" s="255"/>
      <c r="E27" s="255"/>
      <c r="F27" s="255"/>
      <c r="G27" s="255"/>
      <c r="H27" s="255"/>
      <c r="I27" s="256"/>
      <c r="J27" s="207" t="str">
        <f>_xlfn.CONCAT('(1)&amp;(2)'!S19:T19,'(1)&amp;(2)'!O19)</f>
        <v/>
      </c>
      <c r="K27" s="208"/>
      <c r="L27" s="208"/>
      <c r="M27" s="208"/>
      <c r="N27" s="208"/>
      <c r="O27" s="208"/>
      <c r="P27" s="208"/>
      <c r="Q27" s="208"/>
      <c r="R27" s="208"/>
      <c r="S27" s="208"/>
      <c r="T27" s="209"/>
      <c r="U27" s="2"/>
      <c r="V27" s="2"/>
      <c r="W27" s="2"/>
      <c r="X27" s="2"/>
      <c r="Y27" s="93"/>
      <c r="Z27" s="93"/>
      <c r="AA27" s="2"/>
      <c r="AB27" s="2"/>
      <c r="AC27" s="2"/>
      <c r="AD27" s="2"/>
      <c r="AE27" s="2"/>
      <c r="AF27" s="2"/>
      <c r="AG27" s="2"/>
      <c r="AH27" s="2"/>
      <c r="AI27" s="2"/>
      <c r="AJ27" s="2"/>
      <c r="AK27" s="2"/>
      <c r="AL27" s="2"/>
      <c r="AM27" s="2"/>
      <c r="AN27" s="2"/>
      <c r="AO27" s="2"/>
      <c r="AP27" s="2"/>
      <c r="AQ27" s="2"/>
      <c r="AR27" s="2"/>
      <c r="AS27" s="2"/>
      <c r="AT27" s="3"/>
    </row>
    <row r="28" spans="1:46" x14ac:dyDescent="0.2">
      <c r="A28" s="249" t="s">
        <v>63</v>
      </c>
      <c r="B28" s="250"/>
      <c r="C28" s="250"/>
      <c r="D28" s="250"/>
      <c r="E28" s="250"/>
      <c r="F28" s="250"/>
      <c r="G28" s="250"/>
      <c r="H28" s="250"/>
      <c r="I28" s="251"/>
      <c r="J28" s="210" t="str">
        <f>IF(Facility!B74=TRUE,"Y","N")</f>
        <v>N</v>
      </c>
      <c r="K28" s="211"/>
      <c r="L28" s="211"/>
      <c r="M28" s="211"/>
      <c r="N28" s="211"/>
      <c r="O28" s="211"/>
      <c r="P28" s="211"/>
      <c r="Q28" s="211"/>
      <c r="R28" s="211"/>
      <c r="S28" s="211"/>
      <c r="T28" s="212"/>
      <c r="U28" s="2"/>
      <c r="V28" s="2"/>
      <c r="W28" s="2"/>
      <c r="X28" s="2"/>
      <c r="Y28" s="27"/>
      <c r="Z28" s="27"/>
      <c r="AA28" s="2"/>
      <c r="AB28" s="2"/>
      <c r="AC28" s="2"/>
      <c r="AD28" s="2"/>
      <c r="AE28" s="2"/>
      <c r="AF28" s="2"/>
      <c r="AG28" s="2"/>
      <c r="AH28" s="2"/>
      <c r="AI28" s="2"/>
      <c r="AJ28" s="2"/>
      <c r="AK28" s="2"/>
      <c r="AL28" s="2"/>
      <c r="AM28" s="2"/>
      <c r="AN28" s="2"/>
      <c r="AO28" s="2"/>
      <c r="AP28" s="2"/>
      <c r="AQ28" s="2"/>
      <c r="AR28" s="2"/>
      <c r="AS28" s="2"/>
      <c r="AT28" s="3"/>
    </row>
    <row r="29" spans="1:46" x14ac:dyDescent="0.2">
      <c r="A29" s="5"/>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3"/>
    </row>
    <row r="30" spans="1:46" x14ac:dyDescent="0.2">
      <c r="A30" s="10"/>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240"/>
      <c r="AM30" s="240"/>
      <c r="AN30" s="240"/>
      <c r="AO30" s="240"/>
      <c r="AP30" s="241"/>
      <c r="AQ30" s="241"/>
      <c r="AR30" s="241"/>
      <c r="AS30" s="241"/>
      <c r="AT30" s="242"/>
    </row>
    <row r="31" spans="1:46" ht="27.75" customHeight="1" x14ac:dyDescent="0.2">
      <c r="A31" s="252" t="s">
        <v>64</v>
      </c>
      <c r="B31" s="224" t="s">
        <v>65</v>
      </c>
      <c r="C31" s="225"/>
      <c r="D31" s="225"/>
      <c r="E31" s="225"/>
      <c r="F31" s="225"/>
      <c r="G31" s="225"/>
      <c r="H31" s="225"/>
      <c r="I31" s="225"/>
      <c r="J31" s="225"/>
      <c r="K31" s="225"/>
      <c r="L31" s="225"/>
      <c r="M31" s="226"/>
      <c r="N31" s="113"/>
      <c r="O31" s="231" t="s">
        <v>66</v>
      </c>
      <c r="P31" s="227" t="s">
        <v>67</v>
      </c>
      <c r="Q31" s="228"/>
      <c r="R31" s="228"/>
      <c r="S31" s="228"/>
      <c r="T31" s="228"/>
      <c r="U31" s="228"/>
      <c r="V31" s="228"/>
      <c r="W31" s="228"/>
      <c r="X31" s="121"/>
      <c r="Y31" s="121"/>
      <c r="Z31" s="122"/>
      <c r="AA31" s="224" t="s">
        <v>68</v>
      </c>
      <c r="AB31" s="225"/>
      <c r="AC31" s="225"/>
      <c r="AD31" s="225"/>
      <c r="AE31" s="225"/>
      <c r="AF31" s="226"/>
      <c r="AG31" s="224" t="s">
        <v>69</v>
      </c>
      <c r="AH31" s="225"/>
      <c r="AI31" s="225"/>
      <c r="AJ31" s="225"/>
      <c r="AK31" s="226"/>
      <c r="AL31" s="224" t="s">
        <v>70</v>
      </c>
      <c r="AM31" s="225"/>
      <c r="AN31" s="225"/>
      <c r="AO31" s="226"/>
      <c r="AP31" s="227" t="s">
        <v>71</v>
      </c>
      <c r="AQ31" s="228"/>
      <c r="AR31" s="228"/>
      <c r="AS31" s="228"/>
      <c r="AT31" s="229"/>
    </row>
    <row r="32" spans="1:46" ht="39" customHeight="1" x14ac:dyDescent="0.2">
      <c r="A32" s="253"/>
      <c r="B32" s="230"/>
      <c r="C32" s="219"/>
      <c r="D32" s="219"/>
      <c r="E32" s="219"/>
      <c r="F32" s="219"/>
      <c r="G32" s="219"/>
      <c r="H32" s="219"/>
      <c r="I32" s="219"/>
      <c r="J32" s="219"/>
      <c r="K32" s="219"/>
      <c r="L32" s="219"/>
      <c r="M32" s="220"/>
      <c r="N32" s="113"/>
      <c r="O32" s="232"/>
      <c r="P32" s="218" t="s">
        <v>72</v>
      </c>
      <c r="Q32" s="221"/>
      <c r="R32" s="221"/>
      <c r="S32" s="221"/>
      <c r="T32" s="221"/>
      <c r="U32" s="221"/>
      <c r="V32" s="221"/>
      <c r="W32" s="221"/>
      <c r="X32" s="111"/>
      <c r="Y32" s="111"/>
      <c r="Z32" s="112"/>
      <c r="AA32" s="218" t="s">
        <v>73</v>
      </c>
      <c r="AB32" s="221"/>
      <c r="AC32" s="221"/>
      <c r="AD32" s="221"/>
      <c r="AE32" s="221"/>
      <c r="AF32" s="222"/>
      <c r="AG32" s="218" t="s">
        <v>74</v>
      </c>
      <c r="AH32" s="221"/>
      <c r="AI32" s="221"/>
      <c r="AJ32" s="221"/>
      <c r="AK32" s="222"/>
      <c r="AL32" s="218" t="s">
        <v>75</v>
      </c>
      <c r="AM32" s="219"/>
      <c r="AN32" s="219"/>
      <c r="AO32" s="220"/>
      <c r="AP32" s="218" t="s">
        <v>76</v>
      </c>
      <c r="AQ32" s="221"/>
      <c r="AR32" s="221"/>
      <c r="AS32" s="221"/>
      <c r="AT32" s="223"/>
    </row>
    <row r="33" spans="1:46" ht="18.75" customHeight="1" x14ac:dyDescent="0.2">
      <c r="A33" s="6">
        <v>1</v>
      </c>
      <c r="B33" s="202" t="s">
        <v>77</v>
      </c>
      <c r="C33" s="203"/>
      <c r="D33" s="203"/>
      <c r="E33" s="203"/>
      <c r="F33" s="203"/>
      <c r="G33" s="203"/>
      <c r="H33" s="203"/>
      <c r="I33" s="203"/>
      <c r="J33" s="203"/>
      <c r="K33" s="203"/>
      <c r="L33" s="203"/>
      <c r="M33" s="204"/>
      <c r="N33" s="110"/>
      <c r="O33" s="138" t="s">
        <v>78</v>
      </c>
      <c r="P33" s="200"/>
      <c r="Q33" s="200"/>
      <c r="R33" s="200"/>
      <c r="S33" s="200"/>
      <c r="T33" s="200"/>
      <c r="U33" s="200"/>
      <c r="V33" s="200"/>
      <c r="W33" s="201"/>
      <c r="X33" s="88">
        <v>1</v>
      </c>
      <c r="Y33" s="213" t="str">
        <f>IF(X33=1," ",LOOKUP(X33,#REF!,#REF!))</f>
        <v xml:space="preserve"> </v>
      </c>
      <c r="Z33" s="214"/>
      <c r="AA33" s="197"/>
      <c r="AB33" s="198"/>
      <c r="AC33" s="198"/>
      <c r="AD33" s="198"/>
      <c r="AE33" s="198"/>
      <c r="AF33" s="199"/>
      <c r="AG33" s="215"/>
      <c r="AH33" s="216"/>
      <c r="AI33" s="216"/>
      <c r="AJ33" s="216"/>
      <c r="AK33" s="217"/>
      <c r="AL33" s="106"/>
      <c r="AM33" s="20" t="s">
        <v>79</v>
      </c>
      <c r="AN33" s="105"/>
      <c r="AO33" s="107"/>
      <c r="AP33" s="105"/>
      <c r="AQ33" s="105"/>
      <c r="AR33" s="20" t="s">
        <v>79</v>
      </c>
      <c r="AS33" s="105"/>
      <c r="AT33" s="108"/>
    </row>
    <row r="34" spans="1:46" ht="18.75" customHeight="1" x14ac:dyDescent="0.2">
      <c r="A34" s="6">
        <v>2</v>
      </c>
      <c r="B34" s="202" t="s">
        <v>80</v>
      </c>
      <c r="C34" s="203"/>
      <c r="D34" s="203"/>
      <c r="E34" s="203"/>
      <c r="F34" s="203"/>
      <c r="G34" s="203"/>
      <c r="H34" s="203"/>
      <c r="I34" s="203"/>
      <c r="J34" s="203"/>
      <c r="K34" s="203"/>
      <c r="L34" s="203"/>
      <c r="M34" s="204"/>
      <c r="N34" s="110"/>
      <c r="O34" s="138" t="s">
        <v>81</v>
      </c>
      <c r="P34" s="200"/>
      <c r="Q34" s="200"/>
      <c r="R34" s="200"/>
      <c r="S34" s="200"/>
      <c r="T34" s="200"/>
      <c r="U34" s="200"/>
      <c r="V34" s="200"/>
      <c r="W34" s="201"/>
      <c r="X34" s="88">
        <v>1</v>
      </c>
      <c r="Y34" s="213" t="str">
        <f>IF(X34=1," ",LOOKUP(X34,#REF!,#REF!))</f>
        <v xml:space="preserve"> </v>
      </c>
      <c r="Z34" s="214"/>
      <c r="AA34" s="197"/>
      <c r="AB34" s="198"/>
      <c r="AC34" s="198"/>
      <c r="AD34" s="198"/>
      <c r="AE34" s="198"/>
      <c r="AF34" s="199"/>
      <c r="AG34" s="215"/>
      <c r="AH34" s="216"/>
      <c r="AI34" s="216"/>
      <c r="AJ34" s="216"/>
      <c r="AK34" s="217"/>
      <c r="AL34" s="123"/>
      <c r="AM34" s="124"/>
      <c r="AN34" s="125"/>
      <c r="AO34" s="126"/>
      <c r="AP34" s="127"/>
      <c r="AQ34" s="127"/>
      <c r="AR34" s="124"/>
      <c r="AS34" s="127"/>
      <c r="AT34" s="128"/>
    </row>
    <row r="35" spans="1:46" ht="18.75" customHeight="1" x14ac:dyDescent="0.2">
      <c r="A35" s="6">
        <v>3</v>
      </c>
      <c r="B35" s="202" t="s">
        <v>82</v>
      </c>
      <c r="C35" s="203"/>
      <c r="D35" s="203"/>
      <c r="E35" s="203"/>
      <c r="F35" s="203"/>
      <c r="G35" s="203"/>
      <c r="H35" s="203"/>
      <c r="I35" s="203"/>
      <c r="J35" s="203"/>
      <c r="K35" s="203"/>
      <c r="L35" s="203"/>
      <c r="M35" s="204"/>
      <c r="N35" s="110"/>
      <c r="O35" s="138" t="s">
        <v>83</v>
      </c>
      <c r="P35" s="200"/>
      <c r="Q35" s="200"/>
      <c r="R35" s="200"/>
      <c r="S35" s="200"/>
      <c r="T35" s="200"/>
      <c r="U35" s="200"/>
      <c r="V35" s="200"/>
      <c r="W35" s="201"/>
      <c r="X35" s="88">
        <v>1</v>
      </c>
      <c r="Y35" s="213" t="str">
        <f>IF(X35=1," ",LOOKUP(X35,#REF!,#REF!))</f>
        <v xml:space="preserve"> </v>
      </c>
      <c r="Z35" s="214"/>
      <c r="AA35" s="197"/>
      <c r="AB35" s="198"/>
      <c r="AC35" s="198"/>
      <c r="AD35" s="198"/>
      <c r="AE35" s="198"/>
      <c r="AF35" s="199"/>
      <c r="AG35" s="215"/>
      <c r="AH35" s="216"/>
      <c r="AI35" s="216"/>
      <c r="AJ35" s="216"/>
      <c r="AK35" s="217"/>
      <c r="AL35" s="123"/>
      <c r="AM35" s="124"/>
      <c r="AN35" s="125"/>
      <c r="AO35" s="126"/>
      <c r="AP35" s="127"/>
      <c r="AQ35" s="127"/>
      <c r="AR35" s="124"/>
      <c r="AS35" s="127"/>
      <c r="AT35" s="128"/>
    </row>
    <row r="36" spans="1:46" ht="18.75" customHeight="1" x14ac:dyDescent="0.2">
      <c r="A36" s="6">
        <v>4</v>
      </c>
      <c r="B36" s="202" t="s">
        <v>84</v>
      </c>
      <c r="C36" s="203"/>
      <c r="D36" s="203"/>
      <c r="E36" s="203"/>
      <c r="F36" s="203"/>
      <c r="G36" s="203"/>
      <c r="H36" s="203"/>
      <c r="I36" s="203"/>
      <c r="J36" s="203"/>
      <c r="K36" s="203"/>
      <c r="L36" s="203"/>
      <c r="M36" s="204"/>
      <c r="N36" s="110"/>
      <c r="O36" s="138" t="s">
        <v>85</v>
      </c>
      <c r="P36" s="200"/>
      <c r="Q36" s="200"/>
      <c r="R36" s="200"/>
      <c r="S36" s="200"/>
      <c r="T36" s="200"/>
      <c r="U36" s="200"/>
      <c r="V36" s="200"/>
      <c r="W36" s="201"/>
      <c r="X36" s="88">
        <v>1</v>
      </c>
      <c r="Y36" s="213" t="str">
        <f>IF(X36=1," ",LOOKUP(X36,#REF!,#REF!))</f>
        <v xml:space="preserve"> </v>
      </c>
      <c r="Z36" s="214"/>
      <c r="AA36" s="197"/>
      <c r="AB36" s="198"/>
      <c r="AC36" s="198"/>
      <c r="AD36" s="198"/>
      <c r="AE36" s="198"/>
      <c r="AF36" s="199"/>
      <c r="AG36" s="215"/>
      <c r="AH36" s="216"/>
      <c r="AI36" s="216"/>
      <c r="AJ36" s="216"/>
      <c r="AK36" s="217"/>
      <c r="AL36" s="123"/>
      <c r="AM36" s="124"/>
      <c r="AN36" s="125"/>
      <c r="AO36" s="126"/>
      <c r="AP36" s="127"/>
      <c r="AQ36" s="127"/>
      <c r="AR36" s="124"/>
      <c r="AS36" s="127"/>
      <c r="AT36" s="128"/>
    </row>
    <row r="37" spans="1:46" ht="18.75" customHeight="1" x14ac:dyDescent="0.2">
      <c r="A37" s="6">
        <v>5</v>
      </c>
      <c r="B37" s="202" t="s">
        <v>86</v>
      </c>
      <c r="C37" s="203"/>
      <c r="D37" s="203"/>
      <c r="E37" s="203"/>
      <c r="F37" s="203"/>
      <c r="G37" s="203"/>
      <c r="H37" s="203"/>
      <c r="I37" s="203"/>
      <c r="J37" s="203"/>
      <c r="K37" s="203"/>
      <c r="L37" s="203"/>
      <c r="M37" s="204"/>
      <c r="N37" s="110"/>
      <c r="O37" s="138" t="s">
        <v>87</v>
      </c>
      <c r="P37" s="233"/>
      <c r="Q37" s="200"/>
      <c r="R37" s="200"/>
      <c r="S37" s="200"/>
      <c r="T37" s="200"/>
      <c r="U37" s="200"/>
      <c r="V37" s="200"/>
      <c r="W37" s="201"/>
      <c r="X37" s="88">
        <v>1</v>
      </c>
      <c r="Y37" s="213" t="str">
        <f>IF(X37=1," ",LOOKUP(X37,#REF!,#REF!))</f>
        <v xml:space="preserve"> </v>
      </c>
      <c r="Z37" s="214"/>
      <c r="AA37" s="197"/>
      <c r="AB37" s="198"/>
      <c r="AC37" s="198"/>
      <c r="AD37" s="198"/>
      <c r="AE37" s="198"/>
      <c r="AF37" s="199"/>
      <c r="AG37" s="215"/>
      <c r="AH37" s="216"/>
      <c r="AI37" s="216"/>
      <c r="AJ37" s="216"/>
      <c r="AK37" s="217"/>
      <c r="AL37" s="123"/>
      <c r="AM37" s="124"/>
      <c r="AN37" s="125"/>
      <c r="AO37" s="126"/>
      <c r="AP37" s="127"/>
      <c r="AQ37" s="127"/>
      <c r="AR37" s="124"/>
      <c r="AS37" s="127"/>
      <c r="AT37" s="128"/>
    </row>
    <row r="38" spans="1:46" ht="18.75" customHeight="1" x14ac:dyDescent="0.2">
      <c r="A38" s="6">
        <v>6</v>
      </c>
      <c r="B38" s="202" t="s">
        <v>88</v>
      </c>
      <c r="C38" s="203"/>
      <c r="D38" s="203"/>
      <c r="E38" s="203"/>
      <c r="F38" s="203"/>
      <c r="G38" s="203"/>
      <c r="H38" s="203"/>
      <c r="I38" s="203"/>
      <c r="J38" s="203"/>
      <c r="K38" s="203"/>
      <c r="L38" s="203"/>
      <c r="M38" s="204"/>
      <c r="N38" s="110"/>
      <c r="O38" s="138" t="s">
        <v>89</v>
      </c>
      <c r="P38" s="200"/>
      <c r="Q38" s="200"/>
      <c r="R38" s="200"/>
      <c r="S38" s="200"/>
      <c r="T38" s="200"/>
      <c r="U38" s="200"/>
      <c r="V38" s="200"/>
      <c r="W38" s="201"/>
      <c r="X38" s="88">
        <v>1</v>
      </c>
      <c r="Y38" s="213" t="str">
        <f>IF(X38=1," ",LOOKUP(X38,#REF!,#REF!))</f>
        <v xml:space="preserve"> </v>
      </c>
      <c r="Z38" s="214"/>
      <c r="AA38" s="197"/>
      <c r="AB38" s="198"/>
      <c r="AC38" s="198"/>
      <c r="AD38" s="198"/>
      <c r="AE38" s="198"/>
      <c r="AF38" s="199"/>
      <c r="AG38" s="215"/>
      <c r="AH38" s="216"/>
      <c r="AI38" s="216"/>
      <c r="AJ38" s="216"/>
      <c r="AK38" s="217"/>
      <c r="AL38" s="123"/>
      <c r="AM38" s="124"/>
      <c r="AN38" s="125"/>
      <c r="AO38" s="126"/>
      <c r="AP38" s="127"/>
      <c r="AQ38" s="127"/>
      <c r="AR38" s="124"/>
      <c r="AS38" s="127"/>
      <c r="AT38" s="128"/>
    </row>
    <row r="39" spans="1:46" ht="18.75" customHeight="1" x14ac:dyDescent="0.2">
      <c r="A39" s="6">
        <v>7</v>
      </c>
      <c r="B39" s="202" t="s">
        <v>90</v>
      </c>
      <c r="C39" s="203"/>
      <c r="D39" s="203"/>
      <c r="E39" s="203"/>
      <c r="F39" s="203"/>
      <c r="G39" s="203"/>
      <c r="H39" s="203"/>
      <c r="I39" s="203"/>
      <c r="J39" s="203"/>
      <c r="K39" s="203"/>
      <c r="L39" s="203"/>
      <c r="M39" s="204"/>
      <c r="N39" s="110"/>
      <c r="O39" s="138" t="s">
        <v>91</v>
      </c>
      <c r="P39" s="200"/>
      <c r="Q39" s="200"/>
      <c r="R39" s="200"/>
      <c r="S39" s="200"/>
      <c r="T39" s="200"/>
      <c r="U39" s="200"/>
      <c r="V39" s="200"/>
      <c r="W39" s="201"/>
      <c r="X39" s="88">
        <v>1</v>
      </c>
      <c r="Y39" s="213" t="str">
        <f>IF(X39=1," ",LOOKUP(X39,#REF!,#REF!))</f>
        <v xml:space="preserve"> </v>
      </c>
      <c r="Z39" s="214"/>
      <c r="AA39" s="197"/>
      <c r="AB39" s="198"/>
      <c r="AC39" s="198"/>
      <c r="AD39" s="198"/>
      <c r="AE39" s="198"/>
      <c r="AF39" s="199"/>
      <c r="AG39" s="215"/>
      <c r="AH39" s="216"/>
      <c r="AI39" s="216"/>
      <c r="AJ39" s="216"/>
      <c r="AK39" s="217"/>
      <c r="AL39" s="123"/>
      <c r="AM39" s="124"/>
      <c r="AN39" s="125"/>
      <c r="AO39" s="126"/>
      <c r="AP39" s="127"/>
      <c r="AQ39" s="127"/>
      <c r="AR39" s="124"/>
      <c r="AS39" s="127"/>
      <c r="AT39" s="128"/>
    </row>
    <row r="40" spans="1:46" ht="18.75" customHeight="1" x14ac:dyDescent="0.2">
      <c r="A40" s="6">
        <v>8</v>
      </c>
      <c r="B40" s="202" t="s">
        <v>92</v>
      </c>
      <c r="C40" s="203"/>
      <c r="D40" s="203"/>
      <c r="E40" s="203"/>
      <c r="F40" s="203"/>
      <c r="G40" s="203"/>
      <c r="H40" s="203"/>
      <c r="I40" s="203"/>
      <c r="J40" s="203"/>
      <c r="K40" s="203"/>
      <c r="L40" s="203"/>
      <c r="M40" s="204"/>
      <c r="N40" s="110"/>
      <c r="O40" s="138" t="s">
        <v>93</v>
      </c>
      <c r="P40" s="200"/>
      <c r="Q40" s="200"/>
      <c r="R40" s="200"/>
      <c r="S40" s="200"/>
      <c r="T40" s="200"/>
      <c r="U40" s="200"/>
      <c r="V40" s="200"/>
      <c r="W40" s="201"/>
      <c r="X40" s="88">
        <v>1</v>
      </c>
      <c r="Y40" s="213" t="str">
        <f>IF(X40=1," ",LOOKUP(X40,#REF!,#REF!))</f>
        <v xml:space="preserve"> </v>
      </c>
      <c r="Z40" s="214"/>
      <c r="AA40" s="197"/>
      <c r="AB40" s="198"/>
      <c r="AC40" s="198"/>
      <c r="AD40" s="198"/>
      <c r="AE40" s="198"/>
      <c r="AF40" s="199"/>
      <c r="AG40" s="215"/>
      <c r="AH40" s="216"/>
      <c r="AI40" s="216"/>
      <c r="AJ40" s="216"/>
      <c r="AK40" s="217"/>
      <c r="AL40" s="123"/>
      <c r="AM40" s="124"/>
      <c r="AN40" s="125"/>
      <c r="AO40" s="126"/>
      <c r="AP40" s="127"/>
      <c r="AQ40" s="127"/>
      <c r="AR40" s="124"/>
      <c r="AS40" s="127"/>
      <c r="AT40" s="128"/>
    </row>
    <row r="41" spans="1:46" ht="18.75" customHeight="1" x14ac:dyDescent="0.2">
      <c r="A41" s="6">
        <v>9</v>
      </c>
      <c r="B41" s="202" t="s">
        <v>94</v>
      </c>
      <c r="C41" s="203"/>
      <c r="D41" s="203"/>
      <c r="E41" s="203"/>
      <c r="F41" s="203"/>
      <c r="G41" s="203"/>
      <c r="H41" s="203"/>
      <c r="I41" s="203"/>
      <c r="J41" s="203"/>
      <c r="K41" s="203"/>
      <c r="L41" s="203"/>
      <c r="M41" s="204"/>
      <c r="N41" s="110"/>
      <c r="O41" s="138" t="s">
        <v>95</v>
      </c>
      <c r="P41" s="200"/>
      <c r="Q41" s="200"/>
      <c r="R41" s="200"/>
      <c r="S41" s="200"/>
      <c r="T41" s="200"/>
      <c r="U41" s="200"/>
      <c r="V41" s="200"/>
      <c r="W41" s="201"/>
      <c r="X41" s="88"/>
      <c r="Y41" s="213"/>
      <c r="Z41" s="214"/>
      <c r="AA41" s="197"/>
      <c r="AB41" s="198"/>
      <c r="AC41" s="198"/>
      <c r="AD41" s="198"/>
      <c r="AE41" s="198"/>
      <c r="AF41" s="199"/>
      <c r="AG41" s="215"/>
      <c r="AH41" s="216"/>
      <c r="AI41" s="216"/>
      <c r="AJ41" s="216"/>
      <c r="AK41" s="217"/>
      <c r="AL41" s="129"/>
      <c r="AM41" s="124"/>
      <c r="AN41" s="130"/>
      <c r="AO41" s="131"/>
      <c r="AP41" s="130"/>
      <c r="AQ41" s="130"/>
      <c r="AR41" s="124"/>
      <c r="AS41" s="130"/>
      <c r="AT41" s="132"/>
    </row>
    <row r="42" spans="1:46" ht="18.75" customHeight="1" x14ac:dyDescent="0.2">
      <c r="A42" s="6">
        <v>10</v>
      </c>
      <c r="B42" s="202" t="s">
        <v>96</v>
      </c>
      <c r="C42" s="203"/>
      <c r="D42" s="203"/>
      <c r="E42" s="203"/>
      <c r="F42" s="203"/>
      <c r="G42" s="203"/>
      <c r="H42" s="203"/>
      <c r="I42" s="203"/>
      <c r="J42" s="203"/>
      <c r="K42" s="203"/>
      <c r="L42" s="203"/>
      <c r="M42" s="204"/>
      <c r="N42" s="110"/>
      <c r="O42" s="138" t="s">
        <v>97</v>
      </c>
      <c r="P42" s="200"/>
      <c r="Q42" s="200"/>
      <c r="R42" s="200"/>
      <c r="S42" s="200"/>
      <c r="T42" s="200"/>
      <c r="U42" s="200"/>
      <c r="V42" s="200"/>
      <c r="W42" s="201"/>
      <c r="X42" s="88">
        <v>1</v>
      </c>
      <c r="Y42" s="213" t="str">
        <f>IF(X42=1," ",LOOKUP(X42,#REF!,#REF!))</f>
        <v xml:space="preserve"> </v>
      </c>
      <c r="Z42" s="214"/>
      <c r="AA42" s="197"/>
      <c r="AB42" s="198"/>
      <c r="AC42" s="198"/>
      <c r="AD42" s="198"/>
      <c r="AE42" s="198"/>
      <c r="AF42" s="199"/>
      <c r="AG42" s="215"/>
      <c r="AH42" s="216"/>
      <c r="AI42" s="216"/>
      <c r="AJ42" s="216"/>
      <c r="AK42" s="217"/>
      <c r="AL42" s="129"/>
      <c r="AM42" s="124"/>
      <c r="AN42" s="130"/>
      <c r="AO42" s="131"/>
      <c r="AP42" s="130"/>
      <c r="AQ42" s="130"/>
      <c r="AR42" s="124"/>
      <c r="AS42" s="130"/>
      <c r="AT42" s="132"/>
    </row>
    <row r="43" spans="1:46" ht="18.75" customHeight="1" x14ac:dyDescent="0.2">
      <c r="A43" s="6">
        <v>11</v>
      </c>
      <c r="B43" s="202" t="s">
        <v>98</v>
      </c>
      <c r="C43" s="203"/>
      <c r="D43" s="203"/>
      <c r="E43" s="203"/>
      <c r="F43" s="203"/>
      <c r="G43" s="203"/>
      <c r="H43" s="203"/>
      <c r="I43" s="203"/>
      <c r="J43" s="203"/>
      <c r="K43" s="203"/>
      <c r="L43" s="203"/>
      <c r="M43" s="204"/>
      <c r="N43" s="110"/>
      <c r="O43" s="138" t="s">
        <v>99</v>
      </c>
      <c r="P43" s="200"/>
      <c r="Q43" s="200"/>
      <c r="R43" s="200"/>
      <c r="S43" s="200"/>
      <c r="T43" s="200"/>
      <c r="U43" s="200"/>
      <c r="V43" s="200"/>
      <c r="W43" s="201"/>
      <c r="X43" s="88">
        <v>1</v>
      </c>
      <c r="Y43" s="213" t="str">
        <f>IF(X43=1," ",LOOKUP(X43,#REF!,#REF!))</f>
        <v xml:space="preserve"> </v>
      </c>
      <c r="Z43" s="214"/>
      <c r="AA43" s="197"/>
      <c r="AB43" s="198"/>
      <c r="AC43" s="198"/>
      <c r="AD43" s="198"/>
      <c r="AE43" s="198"/>
      <c r="AF43" s="199"/>
      <c r="AG43" s="215"/>
      <c r="AH43" s="216"/>
      <c r="AI43" s="216"/>
      <c r="AJ43" s="216"/>
      <c r="AK43" s="217"/>
      <c r="AL43" s="129"/>
      <c r="AM43" s="124"/>
      <c r="AN43" s="130"/>
      <c r="AO43" s="131"/>
      <c r="AP43" s="130"/>
      <c r="AQ43" s="130"/>
      <c r="AR43" s="124"/>
      <c r="AS43" s="130"/>
      <c r="AT43" s="132"/>
    </row>
    <row r="44" spans="1:46" ht="18.75" customHeight="1" x14ac:dyDescent="0.2">
      <c r="A44" s="6">
        <v>12</v>
      </c>
      <c r="B44" s="202" t="s">
        <v>100</v>
      </c>
      <c r="C44" s="203"/>
      <c r="D44" s="203"/>
      <c r="E44" s="203"/>
      <c r="F44" s="203"/>
      <c r="G44" s="203"/>
      <c r="H44" s="203"/>
      <c r="I44" s="203"/>
      <c r="J44" s="203"/>
      <c r="K44" s="203"/>
      <c r="L44" s="203"/>
      <c r="M44" s="204"/>
      <c r="N44" s="110"/>
      <c r="O44" s="138" t="s">
        <v>101</v>
      </c>
      <c r="P44" s="200"/>
      <c r="Q44" s="200"/>
      <c r="R44" s="200"/>
      <c r="S44" s="200"/>
      <c r="T44" s="200"/>
      <c r="U44" s="200"/>
      <c r="V44" s="200"/>
      <c r="W44" s="201"/>
      <c r="X44" s="88">
        <v>1</v>
      </c>
      <c r="Y44" s="213" t="str">
        <f>IF(X44=1," ",LOOKUP(X44,#REF!,#REF!))</f>
        <v xml:space="preserve"> </v>
      </c>
      <c r="Z44" s="214"/>
      <c r="AA44" s="197"/>
      <c r="AB44" s="198"/>
      <c r="AC44" s="198"/>
      <c r="AD44" s="198"/>
      <c r="AE44" s="198"/>
      <c r="AF44" s="199"/>
      <c r="AG44" s="215"/>
      <c r="AH44" s="216"/>
      <c r="AI44" s="216"/>
      <c r="AJ44" s="216"/>
      <c r="AK44" s="217"/>
      <c r="AL44" s="129"/>
      <c r="AM44" s="124"/>
      <c r="AN44" s="130"/>
      <c r="AO44" s="131"/>
      <c r="AP44" s="130"/>
      <c r="AQ44" s="130"/>
      <c r="AR44" s="124"/>
      <c r="AS44" s="130"/>
      <c r="AT44" s="132"/>
    </row>
    <row r="45" spans="1:46" ht="18.75" customHeight="1" x14ac:dyDescent="0.2">
      <c r="A45" s="6">
        <v>13</v>
      </c>
      <c r="B45" s="202" t="s">
        <v>102</v>
      </c>
      <c r="C45" s="203"/>
      <c r="D45" s="203"/>
      <c r="E45" s="203"/>
      <c r="F45" s="203"/>
      <c r="G45" s="203"/>
      <c r="H45" s="203"/>
      <c r="I45" s="203"/>
      <c r="J45" s="203"/>
      <c r="K45" s="203"/>
      <c r="L45" s="203"/>
      <c r="M45" s="204"/>
      <c r="N45" s="110"/>
      <c r="O45" s="138" t="s">
        <v>103</v>
      </c>
      <c r="P45" s="200"/>
      <c r="Q45" s="200"/>
      <c r="R45" s="200"/>
      <c r="S45" s="200"/>
      <c r="T45" s="200"/>
      <c r="U45" s="200"/>
      <c r="V45" s="200"/>
      <c r="W45" s="201"/>
      <c r="X45" s="88">
        <v>1</v>
      </c>
      <c r="Y45" s="213" t="str">
        <f>IF(X45=1," ",LOOKUP(X45,#REF!,#REF!))</f>
        <v xml:space="preserve"> </v>
      </c>
      <c r="Z45" s="214"/>
      <c r="AA45" s="197"/>
      <c r="AB45" s="198"/>
      <c r="AC45" s="198"/>
      <c r="AD45" s="198"/>
      <c r="AE45" s="198"/>
      <c r="AF45" s="199"/>
      <c r="AG45" s="215"/>
      <c r="AH45" s="216"/>
      <c r="AI45" s="216"/>
      <c r="AJ45" s="216"/>
      <c r="AK45" s="217"/>
      <c r="AL45" s="123"/>
      <c r="AM45" s="124"/>
      <c r="AN45" s="125"/>
      <c r="AO45" s="126"/>
      <c r="AP45" s="127"/>
      <c r="AQ45" s="127"/>
      <c r="AR45" s="124"/>
      <c r="AS45" s="127"/>
      <c r="AT45" s="128"/>
    </row>
    <row r="46" spans="1:46" ht="18.75" customHeight="1" x14ac:dyDescent="0.2">
      <c r="A46" s="6">
        <v>14</v>
      </c>
      <c r="B46" s="202" t="s">
        <v>104</v>
      </c>
      <c r="C46" s="203"/>
      <c r="D46" s="203"/>
      <c r="E46" s="203"/>
      <c r="F46" s="203"/>
      <c r="G46" s="203"/>
      <c r="H46" s="203"/>
      <c r="I46" s="203"/>
      <c r="J46" s="203"/>
      <c r="K46" s="203"/>
      <c r="L46" s="203"/>
      <c r="M46" s="204"/>
      <c r="N46" s="110"/>
      <c r="O46" s="138" t="s">
        <v>105</v>
      </c>
      <c r="P46" s="200"/>
      <c r="Q46" s="200"/>
      <c r="R46" s="200"/>
      <c r="S46" s="200"/>
      <c r="T46" s="200"/>
      <c r="U46" s="200"/>
      <c r="V46" s="200"/>
      <c r="W46" s="201"/>
      <c r="X46" s="88">
        <v>1</v>
      </c>
      <c r="Y46" s="213" t="str">
        <f>IF(X46=1," ",LOOKUP(X46,#REF!,#REF!))</f>
        <v xml:space="preserve"> </v>
      </c>
      <c r="Z46" s="214"/>
      <c r="AA46" s="197"/>
      <c r="AB46" s="198"/>
      <c r="AC46" s="198"/>
      <c r="AD46" s="198"/>
      <c r="AE46" s="198"/>
      <c r="AF46" s="199"/>
      <c r="AG46" s="215"/>
      <c r="AH46" s="216"/>
      <c r="AI46" s="216"/>
      <c r="AJ46" s="216"/>
      <c r="AK46" s="217"/>
      <c r="AL46" s="129"/>
      <c r="AM46" s="124"/>
      <c r="AN46" s="130"/>
      <c r="AO46" s="131"/>
      <c r="AP46" s="127"/>
      <c r="AQ46" s="127"/>
      <c r="AR46" s="124"/>
      <c r="AS46" s="127"/>
      <c r="AT46" s="128"/>
    </row>
    <row r="47" spans="1:46" ht="18.75" customHeight="1" x14ac:dyDescent="0.2">
      <c r="A47" s="6">
        <v>15</v>
      </c>
      <c r="B47" s="202" t="s">
        <v>106</v>
      </c>
      <c r="C47" s="203"/>
      <c r="D47" s="203"/>
      <c r="E47" s="203"/>
      <c r="F47" s="203"/>
      <c r="G47" s="203"/>
      <c r="H47" s="203"/>
      <c r="I47" s="203"/>
      <c r="J47" s="203"/>
      <c r="K47" s="203"/>
      <c r="L47" s="203"/>
      <c r="M47" s="204"/>
      <c r="N47" s="110"/>
      <c r="O47" s="138" t="s">
        <v>107</v>
      </c>
      <c r="P47" s="200"/>
      <c r="Q47" s="200"/>
      <c r="R47" s="200"/>
      <c r="S47" s="200"/>
      <c r="T47" s="200"/>
      <c r="U47" s="200"/>
      <c r="V47" s="200"/>
      <c r="W47" s="201"/>
      <c r="X47" s="88">
        <v>1</v>
      </c>
      <c r="Y47" s="213" t="str">
        <f>IF(X47=1," ",LOOKUP(X47,#REF!,#REF!))</f>
        <v xml:space="preserve"> </v>
      </c>
      <c r="Z47" s="214"/>
      <c r="AA47" s="197"/>
      <c r="AB47" s="198"/>
      <c r="AC47" s="198"/>
      <c r="AD47" s="198"/>
      <c r="AE47" s="198"/>
      <c r="AF47" s="199"/>
      <c r="AG47" s="215"/>
      <c r="AH47" s="216"/>
      <c r="AI47" s="216"/>
      <c r="AJ47" s="216"/>
      <c r="AK47" s="217"/>
      <c r="AL47" s="123"/>
      <c r="AM47" s="124"/>
      <c r="AN47" s="125"/>
      <c r="AO47" s="126"/>
      <c r="AP47" s="127"/>
      <c r="AQ47" s="127"/>
      <c r="AR47" s="124"/>
      <c r="AS47" s="127"/>
      <c r="AT47" s="128"/>
    </row>
    <row r="48" spans="1:46" ht="18.75" customHeight="1" x14ac:dyDescent="0.2">
      <c r="A48" s="6">
        <v>16</v>
      </c>
      <c r="B48" s="202" t="s">
        <v>108</v>
      </c>
      <c r="C48" s="203"/>
      <c r="D48" s="203"/>
      <c r="E48" s="203"/>
      <c r="F48" s="203"/>
      <c r="G48" s="203"/>
      <c r="H48" s="203"/>
      <c r="I48" s="203"/>
      <c r="J48" s="203"/>
      <c r="K48" s="203"/>
      <c r="L48" s="203"/>
      <c r="M48" s="204"/>
      <c r="N48" s="110"/>
      <c r="O48" s="138" t="s">
        <v>109</v>
      </c>
      <c r="P48" s="200"/>
      <c r="Q48" s="200"/>
      <c r="R48" s="200"/>
      <c r="S48" s="200"/>
      <c r="T48" s="200"/>
      <c r="U48" s="200"/>
      <c r="V48" s="200"/>
      <c r="W48" s="201"/>
      <c r="X48" s="88">
        <v>1</v>
      </c>
      <c r="Y48" s="213" t="str">
        <f>IF(X48=1," ",LOOKUP(X48,#REF!,#REF!))</f>
        <v xml:space="preserve"> </v>
      </c>
      <c r="Z48" s="214"/>
      <c r="AA48" s="197"/>
      <c r="AB48" s="198"/>
      <c r="AC48" s="198"/>
      <c r="AD48" s="198"/>
      <c r="AE48" s="198"/>
      <c r="AF48" s="199"/>
      <c r="AG48" s="215"/>
      <c r="AH48" s="216"/>
      <c r="AI48" s="216"/>
      <c r="AJ48" s="216"/>
      <c r="AK48" s="217"/>
      <c r="AL48" s="123"/>
      <c r="AM48" s="124"/>
      <c r="AN48" s="125"/>
      <c r="AO48" s="126"/>
      <c r="AP48" s="127"/>
      <c r="AQ48" s="127"/>
      <c r="AR48" s="124"/>
      <c r="AS48" s="127"/>
      <c r="AT48" s="128"/>
    </row>
    <row r="49" spans="1:46" ht="18.75" customHeight="1" x14ac:dyDescent="0.2">
      <c r="A49" s="6">
        <v>17</v>
      </c>
      <c r="B49" s="202" t="s">
        <v>110</v>
      </c>
      <c r="C49" s="203"/>
      <c r="D49" s="203"/>
      <c r="E49" s="203"/>
      <c r="F49" s="203"/>
      <c r="G49" s="203"/>
      <c r="H49" s="203"/>
      <c r="I49" s="203"/>
      <c r="J49" s="203"/>
      <c r="K49" s="203"/>
      <c r="L49" s="203"/>
      <c r="M49" s="204"/>
      <c r="N49" s="110"/>
      <c r="O49" s="138" t="s">
        <v>111</v>
      </c>
      <c r="P49" s="200"/>
      <c r="Q49" s="200"/>
      <c r="R49" s="200"/>
      <c r="S49" s="200"/>
      <c r="T49" s="200"/>
      <c r="U49" s="200"/>
      <c r="V49" s="200"/>
      <c r="W49" s="201"/>
      <c r="X49" s="88">
        <v>1</v>
      </c>
      <c r="Y49" s="213" t="str">
        <f>IF(X49=1," ",LOOKUP(X49,#REF!,#REF!))</f>
        <v xml:space="preserve"> </v>
      </c>
      <c r="Z49" s="214"/>
      <c r="AA49" s="197"/>
      <c r="AB49" s="198"/>
      <c r="AC49" s="198"/>
      <c r="AD49" s="198"/>
      <c r="AE49" s="198"/>
      <c r="AF49" s="199"/>
      <c r="AG49" s="215"/>
      <c r="AH49" s="216"/>
      <c r="AI49" s="216"/>
      <c r="AJ49" s="216"/>
      <c r="AK49" s="217"/>
      <c r="AL49" s="123"/>
      <c r="AM49" s="124"/>
      <c r="AN49" s="125"/>
      <c r="AO49" s="126"/>
      <c r="AP49" s="127"/>
      <c r="AQ49" s="127"/>
      <c r="AR49" s="124"/>
      <c r="AS49" s="127"/>
      <c r="AT49" s="128"/>
    </row>
    <row r="50" spans="1:46" ht="18.75" customHeight="1" x14ac:dyDescent="0.2">
      <c r="A50" s="6">
        <v>18</v>
      </c>
      <c r="B50" s="202" t="s">
        <v>112</v>
      </c>
      <c r="C50" s="203"/>
      <c r="D50" s="203"/>
      <c r="E50" s="203"/>
      <c r="F50" s="203"/>
      <c r="G50" s="203"/>
      <c r="H50" s="203"/>
      <c r="I50" s="203"/>
      <c r="J50" s="203"/>
      <c r="K50" s="203"/>
      <c r="L50" s="203"/>
      <c r="M50" s="204"/>
      <c r="N50" s="110"/>
      <c r="O50" s="138" t="s">
        <v>113</v>
      </c>
      <c r="P50" s="200"/>
      <c r="Q50" s="200"/>
      <c r="R50" s="200"/>
      <c r="S50" s="200"/>
      <c r="T50" s="200"/>
      <c r="U50" s="200"/>
      <c r="V50" s="200"/>
      <c r="W50" s="201"/>
      <c r="X50" s="88">
        <v>1</v>
      </c>
      <c r="Y50" s="213" t="str">
        <f>IF(X50=1," ",LOOKUP(X50,#REF!,#REF!))</f>
        <v xml:space="preserve"> </v>
      </c>
      <c r="Z50" s="214"/>
      <c r="AA50" s="197"/>
      <c r="AB50" s="198"/>
      <c r="AC50" s="198"/>
      <c r="AD50" s="198"/>
      <c r="AE50" s="198"/>
      <c r="AF50" s="199"/>
      <c r="AG50" s="215"/>
      <c r="AH50" s="216"/>
      <c r="AI50" s="216"/>
      <c r="AJ50" s="216"/>
      <c r="AK50" s="217"/>
      <c r="AL50" s="106"/>
      <c r="AM50" s="20" t="s">
        <v>79</v>
      </c>
      <c r="AN50" s="105"/>
      <c r="AO50" s="107"/>
      <c r="AP50" s="127"/>
      <c r="AQ50" s="127"/>
      <c r="AR50" s="124"/>
      <c r="AS50" s="127"/>
      <c r="AT50" s="128"/>
    </row>
    <row r="51" spans="1:46" ht="18.75" customHeight="1" x14ac:dyDescent="0.2">
      <c r="A51" s="6">
        <v>19</v>
      </c>
      <c r="B51" s="202" t="s">
        <v>114</v>
      </c>
      <c r="C51" s="203"/>
      <c r="D51" s="203"/>
      <c r="E51" s="203"/>
      <c r="F51" s="203"/>
      <c r="G51" s="203"/>
      <c r="H51" s="203"/>
      <c r="I51" s="203"/>
      <c r="J51" s="203"/>
      <c r="K51" s="203"/>
      <c r="L51" s="203"/>
      <c r="M51" s="204"/>
      <c r="N51" s="110"/>
      <c r="O51" s="138" t="s">
        <v>115</v>
      </c>
      <c r="P51" s="200"/>
      <c r="Q51" s="200"/>
      <c r="R51" s="200"/>
      <c r="S51" s="200"/>
      <c r="T51" s="200"/>
      <c r="U51" s="200"/>
      <c r="V51" s="200"/>
      <c r="W51" s="201"/>
      <c r="X51" s="88">
        <v>1</v>
      </c>
      <c r="Y51" s="213" t="str">
        <f>IF(X51=1," ",LOOKUP(X51,#REF!,#REF!))</f>
        <v xml:space="preserve"> </v>
      </c>
      <c r="Z51" s="214"/>
      <c r="AA51" s="234"/>
      <c r="AB51" s="235"/>
      <c r="AC51" s="235"/>
      <c r="AD51" s="235"/>
      <c r="AE51" s="235"/>
      <c r="AF51" s="236"/>
      <c r="AG51" s="237"/>
      <c r="AH51" s="238"/>
      <c r="AI51" s="238"/>
      <c r="AJ51" s="238"/>
      <c r="AK51" s="239"/>
      <c r="AL51" s="106"/>
      <c r="AM51" s="20" t="s">
        <v>79</v>
      </c>
      <c r="AN51" s="105"/>
      <c r="AO51" s="107"/>
      <c r="AP51" s="127"/>
      <c r="AQ51" s="127"/>
      <c r="AR51" s="124"/>
      <c r="AS51" s="127"/>
      <c r="AT51" s="128"/>
    </row>
    <row r="52" spans="1:46" ht="18.75" customHeight="1" x14ac:dyDescent="0.2">
      <c r="A52" s="6">
        <v>20</v>
      </c>
      <c r="B52" s="202" t="s">
        <v>116</v>
      </c>
      <c r="C52" s="203"/>
      <c r="D52" s="203"/>
      <c r="E52" s="203"/>
      <c r="F52" s="203"/>
      <c r="G52" s="203"/>
      <c r="H52" s="203"/>
      <c r="I52" s="203"/>
      <c r="J52" s="203"/>
      <c r="K52" s="203"/>
      <c r="L52" s="203"/>
      <c r="M52" s="204"/>
      <c r="N52" s="110"/>
      <c r="O52" s="138" t="s">
        <v>117</v>
      </c>
      <c r="P52" s="200"/>
      <c r="Q52" s="200"/>
      <c r="R52" s="200"/>
      <c r="S52" s="200"/>
      <c r="T52" s="200"/>
      <c r="U52" s="200"/>
      <c r="V52" s="200"/>
      <c r="W52" s="201"/>
      <c r="X52" s="88">
        <v>1</v>
      </c>
      <c r="Y52" s="213" t="str">
        <f>IF(X52=1," ",LOOKUP(X52,#REF!,#REF!))</f>
        <v xml:space="preserve"> </v>
      </c>
      <c r="Z52" s="214"/>
      <c r="AA52" s="234"/>
      <c r="AB52" s="235"/>
      <c r="AC52" s="235"/>
      <c r="AD52" s="235"/>
      <c r="AE52" s="235"/>
      <c r="AF52" s="236"/>
      <c r="AG52" s="258"/>
      <c r="AH52" s="259"/>
      <c r="AI52" s="259"/>
      <c r="AJ52" s="259"/>
      <c r="AK52" s="260"/>
      <c r="AL52" s="123"/>
      <c r="AM52" s="124"/>
      <c r="AN52" s="125"/>
      <c r="AO52" s="126"/>
      <c r="AP52" s="127"/>
      <c r="AQ52" s="127"/>
      <c r="AR52" s="124"/>
      <c r="AS52" s="127"/>
      <c r="AT52" s="128"/>
    </row>
    <row r="53" spans="1:46" ht="18.75" customHeight="1" x14ac:dyDescent="0.2">
      <c r="A53" s="6">
        <v>21</v>
      </c>
      <c r="B53" s="202" t="s">
        <v>118</v>
      </c>
      <c r="C53" s="203"/>
      <c r="D53" s="203"/>
      <c r="E53" s="203"/>
      <c r="F53" s="203"/>
      <c r="G53" s="203"/>
      <c r="H53" s="203"/>
      <c r="I53" s="203"/>
      <c r="J53" s="203"/>
      <c r="K53" s="203"/>
      <c r="L53" s="203"/>
      <c r="M53" s="204"/>
      <c r="N53" s="110"/>
      <c r="O53" s="138" t="s">
        <v>119</v>
      </c>
      <c r="P53" s="200"/>
      <c r="Q53" s="200"/>
      <c r="R53" s="200"/>
      <c r="S53" s="200"/>
      <c r="T53" s="200"/>
      <c r="U53" s="200"/>
      <c r="V53" s="200"/>
      <c r="W53" s="201"/>
      <c r="X53" s="88">
        <v>1</v>
      </c>
      <c r="Y53" s="213" t="str">
        <f>IF(X53=1," ",LOOKUP(X53,#REF!,#REF!))</f>
        <v xml:space="preserve"> </v>
      </c>
      <c r="Z53" s="214"/>
      <c r="AA53" s="234"/>
      <c r="AB53" s="235"/>
      <c r="AC53" s="235"/>
      <c r="AD53" s="235"/>
      <c r="AE53" s="235"/>
      <c r="AF53" s="236"/>
      <c r="AG53" s="237"/>
      <c r="AH53" s="238"/>
      <c r="AI53" s="238"/>
      <c r="AJ53" s="238"/>
      <c r="AK53" s="239"/>
      <c r="AL53" s="123"/>
      <c r="AM53" s="124"/>
      <c r="AN53" s="125"/>
      <c r="AO53" s="126"/>
      <c r="AP53" s="127"/>
      <c r="AQ53" s="127"/>
      <c r="AR53" s="124"/>
      <c r="AS53" s="127"/>
      <c r="AT53" s="128"/>
    </row>
    <row r="54" spans="1:46" ht="18.75" customHeight="1" x14ac:dyDescent="0.2">
      <c r="A54" s="6">
        <v>22</v>
      </c>
      <c r="B54" s="202" t="s">
        <v>120</v>
      </c>
      <c r="C54" s="203"/>
      <c r="D54" s="203"/>
      <c r="E54" s="203"/>
      <c r="F54" s="203"/>
      <c r="G54" s="203"/>
      <c r="H54" s="203"/>
      <c r="I54" s="203"/>
      <c r="J54" s="203"/>
      <c r="K54" s="203"/>
      <c r="L54" s="203"/>
      <c r="M54" s="204"/>
      <c r="N54" s="110"/>
      <c r="O54" s="138" t="s">
        <v>121</v>
      </c>
      <c r="P54" s="200"/>
      <c r="Q54" s="200"/>
      <c r="R54" s="200"/>
      <c r="S54" s="200"/>
      <c r="T54" s="200"/>
      <c r="U54" s="200"/>
      <c r="V54" s="200"/>
      <c r="W54" s="201"/>
      <c r="X54" s="88">
        <v>1</v>
      </c>
      <c r="Y54" s="213" t="str">
        <f>IF(X54=1," ",LOOKUP(X54,#REF!,#REF!))</f>
        <v xml:space="preserve"> </v>
      </c>
      <c r="Z54" s="214"/>
      <c r="AA54" s="197"/>
      <c r="AB54" s="198"/>
      <c r="AC54" s="198"/>
      <c r="AD54" s="198"/>
      <c r="AE54" s="198"/>
      <c r="AF54" s="199"/>
      <c r="AG54" s="258"/>
      <c r="AH54" s="259"/>
      <c r="AI54" s="259"/>
      <c r="AJ54" s="259"/>
      <c r="AK54" s="260"/>
      <c r="AL54" s="123"/>
      <c r="AM54" s="124"/>
      <c r="AN54" s="125"/>
      <c r="AO54" s="126"/>
      <c r="AP54" s="127"/>
      <c r="AQ54" s="127"/>
      <c r="AR54" s="124"/>
      <c r="AS54" s="127"/>
      <c r="AT54" s="128"/>
    </row>
    <row r="55" spans="1:46" ht="18.75" customHeight="1" x14ac:dyDescent="0.2">
      <c r="A55" s="6">
        <v>23</v>
      </c>
      <c r="B55" s="202" t="s">
        <v>122</v>
      </c>
      <c r="C55" s="203"/>
      <c r="D55" s="203"/>
      <c r="E55" s="203"/>
      <c r="F55" s="203"/>
      <c r="G55" s="203"/>
      <c r="H55" s="203"/>
      <c r="I55" s="203"/>
      <c r="J55" s="203"/>
      <c r="K55" s="203"/>
      <c r="L55" s="203"/>
      <c r="M55" s="204"/>
      <c r="N55" s="110"/>
      <c r="O55" s="138" t="s">
        <v>123</v>
      </c>
      <c r="P55" s="200"/>
      <c r="Q55" s="200"/>
      <c r="R55" s="200"/>
      <c r="S55" s="200"/>
      <c r="T55" s="200"/>
      <c r="U55" s="200"/>
      <c r="V55" s="200"/>
      <c r="W55" s="201"/>
      <c r="X55" s="88">
        <v>1</v>
      </c>
      <c r="Y55" s="213" t="str">
        <f>IF(X55=1," ",LOOKUP(X55,#REF!,#REF!))</f>
        <v xml:space="preserve"> </v>
      </c>
      <c r="Z55" s="214"/>
      <c r="AA55" s="197"/>
      <c r="AB55" s="198"/>
      <c r="AC55" s="198"/>
      <c r="AD55" s="198"/>
      <c r="AE55" s="198"/>
      <c r="AF55" s="199"/>
      <c r="AG55" s="215"/>
      <c r="AH55" s="216"/>
      <c r="AI55" s="216"/>
      <c r="AJ55" s="216"/>
      <c r="AK55" s="217"/>
      <c r="AL55" s="123"/>
      <c r="AM55" s="124"/>
      <c r="AN55" s="125"/>
      <c r="AO55" s="126"/>
      <c r="AP55" s="127"/>
      <c r="AQ55" s="127"/>
      <c r="AR55" s="124"/>
      <c r="AS55" s="127"/>
      <c r="AT55" s="128"/>
    </row>
    <row r="56" spans="1:46" ht="18.75" customHeight="1" x14ac:dyDescent="0.2">
      <c r="A56" s="6">
        <v>24</v>
      </c>
      <c r="B56" s="202" t="s">
        <v>124</v>
      </c>
      <c r="C56" s="203"/>
      <c r="D56" s="203"/>
      <c r="E56" s="203"/>
      <c r="F56" s="203"/>
      <c r="G56" s="203"/>
      <c r="H56" s="203"/>
      <c r="I56" s="203"/>
      <c r="J56" s="203"/>
      <c r="K56" s="203"/>
      <c r="L56" s="203"/>
      <c r="M56" s="204"/>
      <c r="N56" s="110"/>
      <c r="O56" s="138" t="s">
        <v>125</v>
      </c>
      <c r="P56" s="233"/>
      <c r="Q56" s="200"/>
      <c r="R56" s="200"/>
      <c r="S56" s="200"/>
      <c r="T56" s="200"/>
      <c r="U56" s="200"/>
      <c r="V56" s="200"/>
      <c r="W56" s="201"/>
      <c r="X56" s="88">
        <v>1</v>
      </c>
      <c r="Y56" s="213" t="str">
        <f>IF(X56=1," ",LOOKUP(X56,#REF!,#REF!))</f>
        <v xml:space="preserve"> </v>
      </c>
      <c r="Z56" s="214"/>
      <c r="AA56" s="197"/>
      <c r="AB56" s="198"/>
      <c r="AC56" s="198"/>
      <c r="AD56" s="198"/>
      <c r="AE56" s="198"/>
      <c r="AF56" s="199"/>
      <c r="AG56" s="215"/>
      <c r="AH56" s="216"/>
      <c r="AI56" s="216"/>
      <c r="AJ56" s="216"/>
      <c r="AK56" s="217"/>
      <c r="AL56" s="123"/>
      <c r="AM56" s="124"/>
      <c r="AN56" s="125"/>
      <c r="AO56" s="126"/>
      <c r="AP56" s="127"/>
      <c r="AQ56" s="127"/>
      <c r="AR56" s="124"/>
      <c r="AS56" s="127"/>
      <c r="AT56" s="128"/>
    </row>
    <row r="57" spans="1:46" ht="18.75" customHeight="1" x14ac:dyDescent="0.2">
      <c r="A57" s="6">
        <v>25</v>
      </c>
      <c r="B57" s="202" t="s">
        <v>126</v>
      </c>
      <c r="C57" s="203"/>
      <c r="D57" s="203"/>
      <c r="E57" s="203"/>
      <c r="F57" s="203"/>
      <c r="G57" s="203"/>
      <c r="H57" s="203"/>
      <c r="I57" s="203"/>
      <c r="J57" s="203"/>
      <c r="K57" s="203"/>
      <c r="L57" s="203"/>
      <c r="M57" s="204"/>
      <c r="N57" s="110"/>
      <c r="O57" s="138" t="s">
        <v>127</v>
      </c>
      <c r="P57" s="200"/>
      <c r="Q57" s="200"/>
      <c r="R57" s="200"/>
      <c r="S57" s="200"/>
      <c r="T57" s="200"/>
      <c r="U57" s="200"/>
      <c r="V57" s="200"/>
      <c r="W57" s="201"/>
      <c r="X57" s="88">
        <v>1</v>
      </c>
      <c r="Y57" s="213" t="str">
        <f>IF(X57=1," ",LOOKUP(X57,#REF!,#REF!))</f>
        <v xml:space="preserve"> </v>
      </c>
      <c r="Z57" s="214"/>
      <c r="AA57" s="197"/>
      <c r="AB57" s="198"/>
      <c r="AC57" s="198"/>
      <c r="AD57" s="198"/>
      <c r="AE57" s="198"/>
      <c r="AF57" s="199"/>
      <c r="AG57" s="215"/>
      <c r="AH57" s="216"/>
      <c r="AI57" s="216"/>
      <c r="AJ57" s="216"/>
      <c r="AK57" s="217"/>
      <c r="AL57" s="123"/>
      <c r="AM57" s="124"/>
      <c r="AN57" s="125"/>
      <c r="AO57" s="126"/>
      <c r="AP57" s="130"/>
      <c r="AQ57" s="130"/>
      <c r="AR57" s="124"/>
      <c r="AS57" s="130"/>
      <c r="AT57" s="132"/>
    </row>
    <row r="58" spans="1:46" ht="18.75" customHeight="1" x14ac:dyDescent="0.2">
      <c r="A58" s="6">
        <v>26</v>
      </c>
      <c r="B58" s="202" t="s">
        <v>128</v>
      </c>
      <c r="C58" s="203"/>
      <c r="D58" s="203"/>
      <c r="E58" s="203"/>
      <c r="F58" s="203"/>
      <c r="G58" s="203"/>
      <c r="H58" s="203"/>
      <c r="I58" s="203"/>
      <c r="J58" s="203"/>
      <c r="K58" s="203"/>
      <c r="L58" s="203"/>
      <c r="M58" s="204"/>
      <c r="N58" s="110"/>
      <c r="O58" s="138" t="s">
        <v>129</v>
      </c>
      <c r="P58" s="200"/>
      <c r="Q58" s="200"/>
      <c r="R58" s="200"/>
      <c r="S58" s="200"/>
      <c r="T58" s="200"/>
      <c r="U58" s="200"/>
      <c r="V58" s="200"/>
      <c r="W58" s="201"/>
      <c r="X58" s="88">
        <v>1</v>
      </c>
      <c r="Y58" s="213" t="str">
        <f>IF(X58=1," ",LOOKUP(X58,#REF!,#REF!))</f>
        <v xml:space="preserve"> </v>
      </c>
      <c r="Z58" s="214"/>
      <c r="AA58" s="197"/>
      <c r="AB58" s="198"/>
      <c r="AC58" s="198"/>
      <c r="AD58" s="198"/>
      <c r="AE58" s="198"/>
      <c r="AF58" s="199"/>
      <c r="AG58" s="215"/>
      <c r="AH58" s="216"/>
      <c r="AI58" s="216"/>
      <c r="AJ58" s="216"/>
      <c r="AK58" s="217"/>
      <c r="AL58" s="129"/>
      <c r="AM58" s="124"/>
      <c r="AN58" s="130"/>
      <c r="AO58" s="131"/>
      <c r="AP58" s="130"/>
      <c r="AQ58" s="130"/>
      <c r="AR58" s="124"/>
      <c r="AS58" s="130"/>
      <c r="AT58" s="132"/>
    </row>
    <row r="59" spans="1:46" ht="18.75" customHeight="1" x14ac:dyDescent="0.2">
      <c r="A59" s="6">
        <v>27</v>
      </c>
      <c r="B59" s="202" t="s">
        <v>130</v>
      </c>
      <c r="C59" s="203"/>
      <c r="D59" s="203"/>
      <c r="E59" s="203"/>
      <c r="F59" s="203"/>
      <c r="G59" s="203"/>
      <c r="H59" s="203"/>
      <c r="I59" s="203"/>
      <c r="J59" s="203"/>
      <c r="K59" s="203"/>
      <c r="L59" s="203"/>
      <c r="M59" s="204"/>
      <c r="N59" s="110"/>
      <c r="O59" s="138" t="s">
        <v>131</v>
      </c>
      <c r="P59" s="200"/>
      <c r="Q59" s="200"/>
      <c r="R59" s="200"/>
      <c r="S59" s="200"/>
      <c r="T59" s="200"/>
      <c r="U59" s="200"/>
      <c r="V59" s="200"/>
      <c r="W59" s="201"/>
      <c r="X59" s="88">
        <v>1</v>
      </c>
      <c r="Y59" s="213" t="str">
        <f>IF(X59=1," ",LOOKUP(X59,#REF!,#REF!))</f>
        <v xml:space="preserve"> </v>
      </c>
      <c r="Z59" s="214"/>
      <c r="AA59" s="197"/>
      <c r="AB59" s="198"/>
      <c r="AC59" s="198"/>
      <c r="AD59" s="198"/>
      <c r="AE59" s="198"/>
      <c r="AF59" s="199"/>
      <c r="AG59" s="215"/>
      <c r="AH59" s="216"/>
      <c r="AI59" s="216"/>
      <c r="AJ59" s="216"/>
      <c r="AK59" s="217"/>
      <c r="AL59" s="129"/>
      <c r="AM59" s="124"/>
      <c r="AN59" s="130"/>
      <c r="AO59" s="131"/>
      <c r="AP59" s="130"/>
      <c r="AQ59" s="130"/>
      <c r="AR59" s="124"/>
      <c r="AS59" s="130"/>
      <c r="AT59" s="132"/>
    </row>
    <row r="60" spans="1:46" ht="18.75" customHeight="1" x14ac:dyDescent="0.2">
      <c r="A60" s="6">
        <v>28</v>
      </c>
      <c r="B60" s="202" t="s">
        <v>132</v>
      </c>
      <c r="C60" s="203"/>
      <c r="D60" s="203"/>
      <c r="E60" s="203"/>
      <c r="F60" s="203"/>
      <c r="G60" s="203"/>
      <c r="H60" s="203"/>
      <c r="I60" s="203"/>
      <c r="J60" s="203"/>
      <c r="K60" s="203"/>
      <c r="L60" s="203"/>
      <c r="M60" s="204"/>
      <c r="N60" s="110"/>
      <c r="O60" s="138" t="s">
        <v>133</v>
      </c>
      <c r="P60" s="200"/>
      <c r="Q60" s="200"/>
      <c r="R60" s="200"/>
      <c r="S60" s="200"/>
      <c r="T60" s="200"/>
      <c r="U60" s="200"/>
      <c r="V60" s="200"/>
      <c r="W60" s="201"/>
      <c r="X60" s="88">
        <v>1</v>
      </c>
      <c r="Y60" s="213" t="str">
        <f>IF(X60=1," ",LOOKUP(X60,#REF!,#REF!))</f>
        <v xml:space="preserve"> </v>
      </c>
      <c r="Z60" s="214"/>
      <c r="AA60" s="197"/>
      <c r="AB60" s="198"/>
      <c r="AC60" s="198"/>
      <c r="AD60" s="198"/>
      <c r="AE60" s="198"/>
      <c r="AF60" s="199"/>
      <c r="AG60" s="215"/>
      <c r="AH60" s="216"/>
      <c r="AI60" s="216"/>
      <c r="AJ60" s="216"/>
      <c r="AK60" s="217"/>
      <c r="AL60" s="129"/>
      <c r="AM60" s="124"/>
      <c r="AN60" s="130"/>
      <c r="AO60" s="131"/>
      <c r="AP60" s="130"/>
      <c r="AQ60" s="130"/>
      <c r="AR60" s="124"/>
      <c r="AS60" s="130"/>
      <c r="AT60" s="132"/>
    </row>
    <row r="61" spans="1:46" ht="18.75" customHeight="1" x14ac:dyDescent="0.2">
      <c r="A61" s="6">
        <v>29</v>
      </c>
      <c r="B61" s="202" t="s">
        <v>134</v>
      </c>
      <c r="C61" s="203"/>
      <c r="D61" s="203"/>
      <c r="E61" s="203"/>
      <c r="F61" s="203"/>
      <c r="G61" s="203"/>
      <c r="H61" s="203"/>
      <c r="I61" s="203"/>
      <c r="J61" s="203"/>
      <c r="K61" s="203"/>
      <c r="L61" s="203"/>
      <c r="M61" s="204"/>
      <c r="N61" s="110"/>
      <c r="O61" s="138" t="s">
        <v>135</v>
      </c>
      <c r="P61" s="200"/>
      <c r="Q61" s="200"/>
      <c r="R61" s="200"/>
      <c r="S61" s="200"/>
      <c r="T61" s="200"/>
      <c r="U61" s="200"/>
      <c r="V61" s="200"/>
      <c r="W61" s="201"/>
      <c r="X61" s="88">
        <v>1</v>
      </c>
      <c r="Y61" s="213" t="str">
        <f>IF(X61=1," ",LOOKUP(X61,#REF!,#REF!))</f>
        <v xml:space="preserve"> </v>
      </c>
      <c r="Z61" s="214"/>
      <c r="AA61" s="234"/>
      <c r="AB61" s="235"/>
      <c r="AC61" s="235"/>
      <c r="AD61" s="235"/>
      <c r="AE61" s="235"/>
      <c r="AF61" s="236"/>
      <c r="AG61" s="237"/>
      <c r="AH61" s="238"/>
      <c r="AI61" s="238"/>
      <c r="AJ61" s="238"/>
      <c r="AK61" s="239"/>
      <c r="AL61" s="129"/>
      <c r="AM61" s="124"/>
      <c r="AN61" s="130"/>
      <c r="AO61" s="131"/>
      <c r="AP61" s="127"/>
      <c r="AQ61" s="127"/>
      <c r="AR61" s="124"/>
      <c r="AS61" s="127"/>
      <c r="AT61" s="128"/>
    </row>
    <row r="62" spans="1:46" ht="18.75" customHeight="1" x14ac:dyDescent="0.2">
      <c r="A62" s="6">
        <v>30</v>
      </c>
      <c r="B62" s="202" t="s">
        <v>136</v>
      </c>
      <c r="C62" s="203"/>
      <c r="D62" s="203"/>
      <c r="E62" s="203"/>
      <c r="F62" s="203"/>
      <c r="G62" s="203"/>
      <c r="H62" s="203"/>
      <c r="I62" s="203"/>
      <c r="J62" s="203"/>
      <c r="K62" s="203"/>
      <c r="L62" s="203"/>
      <c r="M62" s="204"/>
      <c r="N62" s="110"/>
      <c r="O62" s="138" t="s">
        <v>137</v>
      </c>
      <c r="P62" s="200"/>
      <c r="Q62" s="200"/>
      <c r="R62" s="200"/>
      <c r="S62" s="200"/>
      <c r="T62" s="200"/>
      <c r="U62" s="200"/>
      <c r="V62" s="200"/>
      <c r="W62" s="201"/>
      <c r="X62" s="88">
        <v>1</v>
      </c>
      <c r="Y62" s="213" t="str">
        <f>IF(X62=1," ",LOOKUP(X62,#REF!,#REF!))</f>
        <v xml:space="preserve"> </v>
      </c>
      <c r="Z62" s="214"/>
      <c r="AA62" s="234"/>
      <c r="AB62" s="235"/>
      <c r="AC62" s="235"/>
      <c r="AD62" s="235"/>
      <c r="AE62" s="235"/>
      <c r="AF62" s="236"/>
      <c r="AG62" s="237"/>
      <c r="AH62" s="238"/>
      <c r="AI62" s="238"/>
      <c r="AJ62" s="238"/>
      <c r="AK62" s="239"/>
      <c r="AL62" s="123"/>
      <c r="AM62" s="124"/>
      <c r="AN62" s="125"/>
      <c r="AO62" s="126"/>
      <c r="AP62" s="127"/>
      <c r="AQ62" s="127"/>
      <c r="AR62" s="124"/>
      <c r="AS62" s="127"/>
      <c r="AT62" s="128"/>
    </row>
    <row r="63" spans="1:46" ht="18.75" customHeight="1" x14ac:dyDescent="0.2">
      <c r="A63" s="6">
        <v>31</v>
      </c>
      <c r="B63" s="202" t="s">
        <v>138</v>
      </c>
      <c r="C63" s="203"/>
      <c r="D63" s="203"/>
      <c r="E63" s="203"/>
      <c r="F63" s="203"/>
      <c r="G63" s="203"/>
      <c r="H63" s="203"/>
      <c r="I63" s="203"/>
      <c r="J63" s="203"/>
      <c r="K63" s="203"/>
      <c r="L63" s="203"/>
      <c r="M63" s="204"/>
      <c r="N63" s="110"/>
      <c r="O63" s="138" t="s">
        <v>139</v>
      </c>
      <c r="P63" s="200"/>
      <c r="Q63" s="200"/>
      <c r="R63" s="200"/>
      <c r="S63" s="200"/>
      <c r="T63" s="200"/>
      <c r="U63" s="200"/>
      <c r="V63" s="200"/>
      <c r="W63" s="201"/>
      <c r="X63" s="88">
        <v>1</v>
      </c>
      <c r="Y63" s="213" t="str">
        <f>IF(X63=1," ",LOOKUP(X63,#REF!,#REF!))</f>
        <v xml:space="preserve"> </v>
      </c>
      <c r="Z63" s="214"/>
      <c r="AA63" s="197"/>
      <c r="AB63" s="198"/>
      <c r="AC63" s="198"/>
      <c r="AD63" s="198"/>
      <c r="AE63" s="198"/>
      <c r="AF63" s="199"/>
      <c r="AG63" s="215"/>
      <c r="AH63" s="216"/>
      <c r="AI63" s="216"/>
      <c r="AJ63" s="216"/>
      <c r="AK63" s="217"/>
      <c r="AL63" s="129"/>
      <c r="AM63" s="124"/>
      <c r="AN63" s="130"/>
      <c r="AO63" s="131"/>
      <c r="AP63" s="127"/>
      <c r="AQ63" s="127"/>
      <c r="AR63" s="124"/>
      <c r="AS63" s="127"/>
      <c r="AT63" s="128"/>
    </row>
    <row r="64" spans="1:46" ht="18.75" customHeight="1" x14ac:dyDescent="0.2">
      <c r="A64" s="6">
        <v>32</v>
      </c>
      <c r="B64" s="202" t="s">
        <v>140</v>
      </c>
      <c r="C64" s="203"/>
      <c r="D64" s="203"/>
      <c r="E64" s="203"/>
      <c r="F64" s="203"/>
      <c r="G64" s="203"/>
      <c r="H64" s="203"/>
      <c r="I64" s="203"/>
      <c r="J64" s="203"/>
      <c r="K64" s="203"/>
      <c r="L64" s="203"/>
      <c r="M64" s="204"/>
      <c r="N64" s="110"/>
      <c r="O64" s="138" t="s">
        <v>141</v>
      </c>
      <c r="P64" s="200"/>
      <c r="Q64" s="200"/>
      <c r="R64" s="200"/>
      <c r="S64" s="200"/>
      <c r="T64" s="200"/>
      <c r="U64" s="200"/>
      <c r="V64" s="200"/>
      <c r="W64" s="201"/>
      <c r="X64" s="88">
        <v>1</v>
      </c>
      <c r="Y64" s="213" t="str">
        <f>IF(X64=1," ",LOOKUP(X64,#REF!,#REF!))</f>
        <v xml:space="preserve"> </v>
      </c>
      <c r="Z64" s="214"/>
      <c r="AA64" s="197"/>
      <c r="AB64" s="198"/>
      <c r="AC64" s="198"/>
      <c r="AD64" s="198"/>
      <c r="AE64" s="198"/>
      <c r="AF64" s="199"/>
      <c r="AG64" s="215"/>
      <c r="AH64" s="216"/>
      <c r="AI64" s="216"/>
      <c r="AJ64" s="216"/>
      <c r="AK64" s="217"/>
      <c r="AL64" s="123"/>
      <c r="AM64" s="124"/>
      <c r="AN64" s="125"/>
      <c r="AO64" s="126"/>
      <c r="AP64" s="127"/>
      <c r="AQ64" s="127"/>
      <c r="AR64" s="124"/>
      <c r="AS64" s="127"/>
      <c r="AT64" s="128"/>
    </row>
    <row r="65" spans="1:46" ht="18.75" customHeight="1" x14ac:dyDescent="0.2">
      <c r="A65" s="6">
        <v>33</v>
      </c>
      <c r="B65" s="202" t="s">
        <v>665</v>
      </c>
      <c r="C65" s="203"/>
      <c r="D65" s="203"/>
      <c r="E65" s="203"/>
      <c r="F65" s="203"/>
      <c r="G65" s="203"/>
      <c r="H65" s="203"/>
      <c r="I65" s="203"/>
      <c r="J65" s="203"/>
      <c r="K65" s="203"/>
      <c r="L65" s="203"/>
      <c r="M65" s="204"/>
      <c r="N65" s="110"/>
      <c r="O65" s="138" t="s">
        <v>666</v>
      </c>
      <c r="P65" s="200"/>
      <c r="Q65" s="200"/>
      <c r="R65" s="200"/>
      <c r="S65" s="200"/>
      <c r="T65" s="200"/>
      <c r="U65" s="200"/>
      <c r="V65" s="200"/>
      <c r="W65" s="201"/>
      <c r="X65" s="88"/>
      <c r="Y65" s="213"/>
      <c r="Z65" s="214"/>
      <c r="AA65" s="197"/>
      <c r="AB65" s="198"/>
      <c r="AC65" s="198"/>
      <c r="AD65" s="198"/>
      <c r="AE65" s="198"/>
      <c r="AF65" s="199"/>
      <c r="AG65" s="215"/>
      <c r="AH65" s="216"/>
      <c r="AI65" s="216"/>
      <c r="AJ65" s="216"/>
      <c r="AK65" s="217"/>
      <c r="AL65" s="123"/>
      <c r="AM65" s="124"/>
      <c r="AN65" s="125"/>
      <c r="AO65" s="126"/>
      <c r="AP65" s="127"/>
      <c r="AQ65" s="127"/>
      <c r="AR65" s="124"/>
      <c r="AS65" s="127"/>
      <c r="AT65" s="128"/>
    </row>
    <row r="66" spans="1:46" ht="18.75" customHeight="1" thickBot="1" x14ac:dyDescent="0.25">
      <c r="A66" s="6">
        <v>34</v>
      </c>
      <c r="B66" s="202" t="s">
        <v>142</v>
      </c>
      <c r="C66" s="203"/>
      <c r="D66" s="203"/>
      <c r="E66" s="203"/>
      <c r="F66" s="203"/>
      <c r="G66" s="203"/>
      <c r="H66" s="203"/>
      <c r="I66" s="203"/>
      <c r="J66" s="203"/>
      <c r="K66" s="203"/>
      <c r="L66" s="203"/>
      <c r="M66" s="204"/>
      <c r="N66" s="110"/>
      <c r="O66" s="138" t="s">
        <v>143</v>
      </c>
      <c r="P66" s="233"/>
      <c r="Q66" s="200"/>
      <c r="R66" s="200"/>
      <c r="S66" s="200"/>
      <c r="T66" s="200"/>
      <c r="U66" s="200"/>
      <c r="V66" s="200"/>
      <c r="W66" s="201"/>
      <c r="X66" s="88">
        <v>1</v>
      </c>
      <c r="Y66" s="213" t="str">
        <f>IF(X66=1," ",LOOKUP(X66,#REF!,#REF!))</f>
        <v xml:space="preserve"> </v>
      </c>
      <c r="Z66" s="214"/>
      <c r="AA66" s="197"/>
      <c r="AB66" s="198"/>
      <c r="AC66" s="198"/>
      <c r="AD66" s="198"/>
      <c r="AE66" s="198"/>
      <c r="AF66" s="199"/>
      <c r="AG66" s="215"/>
      <c r="AH66" s="216"/>
      <c r="AI66" s="216"/>
      <c r="AJ66" s="216"/>
      <c r="AK66" s="217"/>
      <c r="AL66" s="123"/>
      <c r="AM66" s="124"/>
      <c r="AN66" s="125"/>
      <c r="AO66" s="126"/>
      <c r="AP66" s="127"/>
      <c r="AQ66" s="127"/>
      <c r="AR66" s="124"/>
      <c r="AS66" s="127"/>
      <c r="AT66" s="128"/>
    </row>
    <row r="67" spans="1:46" ht="18.75" customHeight="1" x14ac:dyDescent="0.2">
      <c r="A67" s="13">
        <v>35</v>
      </c>
      <c r="B67" s="84" t="s">
        <v>144</v>
      </c>
      <c r="C67" s="141"/>
      <c r="D67" s="141"/>
      <c r="E67" s="141"/>
      <c r="F67" s="141"/>
      <c r="G67" s="141"/>
      <c r="H67" s="141"/>
      <c r="I67" s="141"/>
      <c r="J67" s="141"/>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2"/>
    </row>
    <row r="68" spans="1:46" ht="18.75" customHeight="1" x14ac:dyDescent="0.2">
      <c r="A68" s="14">
        <v>36</v>
      </c>
      <c r="B68" s="197"/>
      <c r="C68" s="198"/>
      <c r="D68" s="198"/>
      <c r="E68" s="198"/>
      <c r="F68" s="198"/>
      <c r="G68" s="198"/>
      <c r="H68" s="198"/>
      <c r="I68" s="198"/>
      <c r="J68" s="198"/>
      <c r="K68" s="198"/>
      <c r="L68" s="198"/>
      <c r="M68" s="199"/>
      <c r="N68" s="120">
        <v>1</v>
      </c>
      <c r="O68" s="83" t="str">
        <f>IF(N68=1," ",LOOKUP(N68,#REF!,#REF!))</f>
        <v xml:space="preserve"> </v>
      </c>
      <c r="P68" s="200"/>
      <c r="Q68" s="200"/>
      <c r="R68" s="200"/>
      <c r="S68" s="200"/>
      <c r="T68" s="200"/>
      <c r="U68" s="200"/>
      <c r="V68" s="200"/>
      <c r="W68" s="201"/>
      <c r="X68" s="88">
        <v>1</v>
      </c>
      <c r="Y68" s="213" t="str">
        <f>IF(X68=1," ",LOOKUP(X68,#REF!,#REF!))</f>
        <v xml:space="preserve"> </v>
      </c>
      <c r="Z68" s="214"/>
      <c r="AA68" s="197"/>
      <c r="AB68" s="198"/>
      <c r="AC68" s="198"/>
      <c r="AD68" s="198"/>
      <c r="AE68" s="198"/>
      <c r="AF68" s="199"/>
      <c r="AG68" s="215"/>
      <c r="AH68" s="216"/>
      <c r="AI68" s="216"/>
      <c r="AJ68" s="216"/>
      <c r="AK68" s="217"/>
      <c r="AL68" s="106"/>
      <c r="AM68" s="20" t="s">
        <v>79</v>
      </c>
      <c r="AN68" s="105"/>
      <c r="AO68" s="107"/>
      <c r="AP68" s="105"/>
      <c r="AQ68" s="105"/>
      <c r="AR68" s="20" t="s">
        <v>79</v>
      </c>
      <c r="AS68" s="105"/>
      <c r="AT68" s="108"/>
    </row>
    <row r="69" spans="1:46" ht="18.75" customHeight="1" x14ac:dyDescent="0.2">
      <c r="A69" s="14">
        <v>37</v>
      </c>
      <c r="B69" s="197"/>
      <c r="C69" s="198"/>
      <c r="D69" s="198"/>
      <c r="E69" s="198"/>
      <c r="F69" s="198"/>
      <c r="G69" s="198"/>
      <c r="H69" s="198"/>
      <c r="I69" s="198"/>
      <c r="J69" s="198"/>
      <c r="K69" s="198"/>
      <c r="L69" s="198"/>
      <c r="M69" s="199"/>
      <c r="N69" s="120">
        <v>1</v>
      </c>
      <c r="O69" s="83" t="str">
        <f>IF(N69=1," ",LOOKUP(N69,#REF!,#REF!))</f>
        <v xml:space="preserve"> </v>
      </c>
      <c r="P69" s="200"/>
      <c r="Q69" s="200"/>
      <c r="R69" s="200"/>
      <c r="S69" s="200"/>
      <c r="T69" s="200"/>
      <c r="U69" s="200"/>
      <c r="V69" s="200"/>
      <c r="W69" s="201"/>
      <c r="X69" s="88">
        <v>1</v>
      </c>
      <c r="Y69" s="213" t="str">
        <f>IF(X69=1," ",LOOKUP(X69,#REF!,#REF!))</f>
        <v xml:space="preserve"> </v>
      </c>
      <c r="Z69" s="214"/>
      <c r="AA69" s="197"/>
      <c r="AB69" s="198"/>
      <c r="AC69" s="198"/>
      <c r="AD69" s="198"/>
      <c r="AE69" s="198"/>
      <c r="AF69" s="199"/>
      <c r="AG69" s="215"/>
      <c r="AH69" s="216"/>
      <c r="AI69" s="216"/>
      <c r="AJ69" s="216"/>
      <c r="AK69" s="217"/>
      <c r="AL69" s="106"/>
      <c r="AM69" s="20" t="s">
        <v>79</v>
      </c>
      <c r="AN69" s="105"/>
      <c r="AO69" s="107"/>
      <c r="AP69" s="105"/>
      <c r="AQ69" s="105"/>
      <c r="AR69" s="20" t="s">
        <v>79</v>
      </c>
      <c r="AS69" s="105"/>
      <c r="AT69" s="108"/>
    </row>
    <row r="70" spans="1:46" ht="18.75" customHeight="1" x14ac:dyDescent="0.2">
      <c r="A70" s="14">
        <v>38</v>
      </c>
      <c r="B70" s="197"/>
      <c r="C70" s="198"/>
      <c r="D70" s="198"/>
      <c r="E70" s="198"/>
      <c r="F70" s="198"/>
      <c r="G70" s="198"/>
      <c r="H70" s="198"/>
      <c r="I70" s="198"/>
      <c r="J70" s="198"/>
      <c r="K70" s="198"/>
      <c r="L70" s="198"/>
      <c r="M70" s="199"/>
      <c r="N70" s="120">
        <v>1</v>
      </c>
      <c r="O70" s="83" t="str">
        <f>IF(N70=1," ",LOOKUP(N70,#REF!,#REF!))</f>
        <v xml:space="preserve"> </v>
      </c>
      <c r="P70" s="200"/>
      <c r="Q70" s="200"/>
      <c r="R70" s="200"/>
      <c r="S70" s="200"/>
      <c r="T70" s="200"/>
      <c r="U70" s="200"/>
      <c r="V70" s="200"/>
      <c r="W70" s="201"/>
      <c r="X70" s="88">
        <v>1</v>
      </c>
      <c r="Y70" s="213" t="str">
        <f>IF(X70=1," ",LOOKUP(X70,#REF!,#REF!))</f>
        <v xml:space="preserve"> </v>
      </c>
      <c r="Z70" s="214"/>
      <c r="AA70" s="197"/>
      <c r="AB70" s="198"/>
      <c r="AC70" s="198"/>
      <c r="AD70" s="198"/>
      <c r="AE70" s="198"/>
      <c r="AF70" s="199"/>
      <c r="AG70" s="215"/>
      <c r="AH70" s="216"/>
      <c r="AI70" s="216"/>
      <c r="AJ70" s="216"/>
      <c r="AK70" s="217"/>
      <c r="AL70" s="106"/>
      <c r="AM70" s="20" t="s">
        <v>79</v>
      </c>
      <c r="AN70" s="105"/>
      <c r="AO70" s="107"/>
      <c r="AP70" s="105"/>
      <c r="AQ70" s="105"/>
      <c r="AR70" s="20" t="s">
        <v>79</v>
      </c>
      <c r="AS70" s="105"/>
      <c r="AT70" s="108"/>
    </row>
    <row r="71" spans="1:46" ht="18.75" customHeight="1" x14ac:dyDescent="0.2">
      <c r="A71" s="14">
        <v>39</v>
      </c>
      <c r="B71" s="197"/>
      <c r="C71" s="198"/>
      <c r="D71" s="198"/>
      <c r="E71" s="198"/>
      <c r="F71" s="198"/>
      <c r="G71" s="198"/>
      <c r="H71" s="198"/>
      <c r="I71" s="198"/>
      <c r="J71" s="198"/>
      <c r="K71" s="198"/>
      <c r="L71" s="198"/>
      <c r="M71" s="199"/>
      <c r="N71" s="120">
        <v>1</v>
      </c>
      <c r="O71" s="83" t="str">
        <f>IF(N71=1," ",LOOKUP(N71,#REF!,#REF!))</f>
        <v xml:space="preserve"> </v>
      </c>
      <c r="P71" s="200"/>
      <c r="Q71" s="200"/>
      <c r="R71" s="200"/>
      <c r="S71" s="200"/>
      <c r="T71" s="200"/>
      <c r="U71" s="200"/>
      <c r="V71" s="200"/>
      <c r="W71" s="201"/>
      <c r="X71" s="88">
        <v>1</v>
      </c>
      <c r="Y71" s="213" t="str">
        <f>IF(X71=1," ",LOOKUP(X71,#REF!,#REF!))</f>
        <v xml:space="preserve"> </v>
      </c>
      <c r="Z71" s="214"/>
      <c r="AA71" s="197"/>
      <c r="AB71" s="198"/>
      <c r="AC71" s="198"/>
      <c r="AD71" s="198"/>
      <c r="AE71" s="198"/>
      <c r="AF71" s="199"/>
      <c r="AG71" s="215"/>
      <c r="AH71" s="216"/>
      <c r="AI71" s="216"/>
      <c r="AJ71" s="216"/>
      <c r="AK71" s="217"/>
      <c r="AL71" s="106"/>
      <c r="AM71" s="20" t="s">
        <v>79</v>
      </c>
      <c r="AN71" s="105"/>
      <c r="AO71" s="107"/>
      <c r="AP71" s="105"/>
      <c r="AQ71" s="105"/>
      <c r="AR71" s="20" t="s">
        <v>79</v>
      </c>
      <c r="AS71" s="105"/>
      <c r="AT71" s="108"/>
    </row>
    <row r="72" spans="1:46" ht="18.75" customHeight="1" x14ac:dyDescent="0.2">
      <c r="A72" s="14">
        <v>40</v>
      </c>
      <c r="B72" s="197"/>
      <c r="C72" s="198"/>
      <c r="D72" s="198"/>
      <c r="E72" s="198"/>
      <c r="F72" s="198"/>
      <c r="G72" s="198"/>
      <c r="H72" s="198"/>
      <c r="I72" s="198"/>
      <c r="J72" s="198"/>
      <c r="K72" s="198"/>
      <c r="L72" s="198"/>
      <c r="M72" s="199"/>
      <c r="N72" s="120">
        <v>1</v>
      </c>
      <c r="O72" s="83" t="str">
        <f>IF(N72=1," ",LOOKUP(N72,#REF!,#REF!))</f>
        <v xml:space="preserve"> </v>
      </c>
      <c r="P72" s="200"/>
      <c r="Q72" s="200"/>
      <c r="R72" s="200"/>
      <c r="S72" s="200"/>
      <c r="T72" s="200"/>
      <c r="U72" s="200"/>
      <c r="V72" s="200"/>
      <c r="W72" s="201"/>
      <c r="X72" s="88">
        <v>1</v>
      </c>
      <c r="Y72" s="213" t="str">
        <f>IF(X72=1," ",LOOKUP(X72,#REF!,#REF!))</f>
        <v xml:space="preserve"> </v>
      </c>
      <c r="Z72" s="214"/>
      <c r="AA72" s="197"/>
      <c r="AB72" s="198"/>
      <c r="AC72" s="198"/>
      <c r="AD72" s="198"/>
      <c r="AE72" s="198"/>
      <c r="AF72" s="199"/>
      <c r="AG72" s="215"/>
      <c r="AH72" s="216"/>
      <c r="AI72" s="216"/>
      <c r="AJ72" s="216"/>
      <c r="AK72" s="217"/>
      <c r="AL72" s="106"/>
      <c r="AM72" s="20" t="s">
        <v>79</v>
      </c>
      <c r="AN72" s="105"/>
      <c r="AO72" s="107"/>
      <c r="AP72" s="105"/>
      <c r="AQ72" s="105"/>
      <c r="AR72" s="20" t="s">
        <v>79</v>
      </c>
      <c r="AS72" s="105"/>
      <c r="AT72" s="108"/>
    </row>
    <row r="73" spans="1:46" ht="18.75" customHeight="1" x14ac:dyDescent="0.2">
      <c r="A73" s="14">
        <v>41</v>
      </c>
      <c r="B73" s="197"/>
      <c r="C73" s="198"/>
      <c r="D73" s="198"/>
      <c r="E73" s="198"/>
      <c r="F73" s="198"/>
      <c r="G73" s="198"/>
      <c r="H73" s="198"/>
      <c r="I73" s="198"/>
      <c r="J73" s="198"/>
      <c r="K73" s="198"/>
      <c r="L73" s="198"/>
      <c r="M73" s="199"/>
      <c r="N73" s="120">
        <v>1</v>
      </c>
      <c r="O73" s="83" t="str">
        <f>IF(N73=1," ",LOOKUP(N73,#REF!,#REF!))</f>
        <v xml:space="preserve"> </v>
      </c>
      <c r="P73" s="200"/>
      <c r="Q73" s="200"/>
      <c r="R73" s="200"/>
      <c r="S73" s="200"/>
      <c r="T73" s="200"/>
      <c r="U73" s="200"/>
      <c r="V73" s="200"/>
      <c r="W73" s="201"/>
      <c r="X73" s="88">
        <v>1</v>
      </c>
      <c r="Y73" s="213" t="str">
        <f>IF(X73=1," ",LOOKUP(X73,#REF!,#REF!))</f>
        <v xml:space="preserve"> </v>
      </c>
      <c r="Z73" s="214"/>
      <c r="AA73" s="197"/>
      <c r="AB73" s="198"/>
      <c r="AC73" s="198"/>
      <c r="AD73" s="198"/>
      <c r="AE73" s="198"/>
      <c r="AF73" s="199"/>
      <c r="AG73" s="215"/>
      <c r="AH73" s="216"/>
      <c r="AI73" s="216"/>
      <c r="AJ73" s="216"/>
      <c r="AK73" s="217"/>
      <c r="AL73" s="106"/>
      <c r="AM73" s="20" t="s">
        <v>79</v>
      </c>
      <c r="AN73" s="105"/>
      <c r="AO73" s="107"/>
      <c r="AP73" s="105"/>
      <c r="AQ73" s="105"/>
      <c r="AR73" s="20" t="s">
        <v>79</v>
      </c>
      <c r="AS73" s="105"/>
      <c r="AT73" s="108"/>
    </row>
    <row r="74" spans="1:46" ht="18.75" customHeight="1" x14ac:dyDescent="0.2">
      <c r="A74" s="14">
        <v>42</v>
      </c>
      <c r="B74" s="197"/>
      <c r="C74" s="198"/>
      <c r="D74" s="198"/>
      <c r="E74" s="198"/>
      <c r="F74" s="198"/>
      <c r="G74" s="198"/>
      <c r="H74" s="198"/>
      <c r="I74" s="198"/>
      <c r="J74" s="198"/>
      <c r="K74" s="198"/>
      <c r="L74" s="198"/>
      <c r="M74" s="199"/>
      <c r="N74" s="120">
        <v>1</v>
      </c>
      <c r="O74" s="83" t="str">
        <f>IF(N74=1," ",LOOKUP(N74,#REF!,#REF!))</f>
        <v xml:space="preserve"> </v>
      </c>
      <c r="P74" s="200"/>
      <c r="Q74" s="200"/>
      <c r="R74" s="200"/>
      <c r="S74" s="200"/>
      <c r="T74" s="200"/>
      <c r="U74" s="200"/>
      <c r="V74" s="200"/>
      <c r="W74" s="201"/>
      <c r="X74" s="88">
        <v>1</v>
      </c>
      <c r="Y74" s="213" t="str">
        <f>IF(X74=1," ",LOOKUP(X74,#REF!,#REF!))</f>
        <v xml:space="preserve"> </v>
      </c>
      <c r="Z74" s="214"/>
      <c r="AA74" s="197"/>
      <c r="AB74" s="198"/>
      <c r="AC74" s="198"/>
      <c r="AD74" s="198"/>
      <c r="AE74" s="198"/>
      <c r="AF74" s="199"/>
      <c r="AG74" s="215"/>
      <c r="AH74" s="216"/>
      <c r="AI74" s="216"/>
      <c r="AJ74" s="216"/>
      <c r="AK74" s="217"/>
      <c r="AL74" s="106"/>
      <c r="AM74" s="20" t="s">
        <v>79</v>
      </c>
      <c r="AN74" s="105"/>
      <c r="AO74" s="107"/>
      <c r="AP74" s="105"/>
      <c r="AQ74" s="105"/>
      <c r="AR74" s="20" t="s">
        <v>79</v>
      </c>
      <c r="AS74" s="105"/>
      <c r="AT74" s="108"/>
    </row>
    <row r="75" spans="1:46" ht="18.75" customHeight="1" x14ac:dyDescent="0.2">
      <c r="A75" s="14">
        <v>43</v>
      </c>
      <c r="B75" s="197"/>
      <c r="C75" s="198"/>
      <c r="D75" s="198"/>
      <c r="E75" s="198"/>
      <c r="F75" s="198"/>
      <c r="G75" s="198"/>
      <c r="H75" s="198"/>
      <c r="I75" s="198"/>
      <c r="J75" s="198"/>
      <c r="K75" s="198"/>
      <c r="L75" s="198"/>
      <c r="M75" s="199"/>
      <c r="N75" s="120">
        <v>1</v>
      </c>
      <c r="O75" s="83" t="str">
        <f>IF(N75=1," ",LOOKUP(N75,#REF!,#REF!))</f>
        <v xml:space="preserve"> </v>
      </c>
      <c r="P75" s="200"/>
      <c r="Q75" s="200"/>
      <c r="R75" s="200"/>
      <c r="S75" s="200"/>
      <c r="T75" s="200"/>
      <c r="U75" s="200"/>
      <c r="V75" s="200"/>
      <c r="W75" s="201"/>
      <c r="X75" s="88">
        <v>1</v>
      </c>
      <c r="Y75" s="213" t="str">
        <f>IF(X75=1," ",LOOKUP(X75,#REF!,#REF!))</f>
        <v xml:space="preserve"> </v>
      </c>
      <c r="Z75" s="214"/>
      <c r="AA75" s="197"/>
      <c r="AB75" s="198"/>
      <c r="AC75" s="198"/>
      <c r="AD75" s="198"/>
      <c r="AE75" s="198"/>
      <c r="AF75" s="199"/>
      <c r="AG75" s="215"/>
      <c r="AH75" s="216"/>
      <c r="AI75" s="216"/>
      <c r="AJ75" s="216"/>
      <c r="AK75" s="217"/>
      <c r="AL75" s="106"/>
      <c r="AM75" s="20" t="s">
        <v>79</v>
      </c>
      <c r="AN75" s="105"/>
      <c r="AO75" s="107"/>
      <c r="AP75" s="105"/>
      <c r="AQ75" s="105"/>
      <c r="AR75" s="20" t="s">
        <v>79</v>
      </c>
      <c r="AS75" s="105"/>
      <c r="AT75" s="108"/>
    </row>
    <row r="76" spans="1:46" ht="18.75" customHeight="1" x14ac:dyDescent="0.2">
      <c r="A76" s="14">
        <v>44</v>
      </c>
      <c r="B76" s="197"/>
      <c r="C76" s="198"/>
      <c r="D76" s="198"/>
      <c r="E76" s="198"/>
      <c r="F76" s="198"/>
      <c r="G76" s="198"/>
      <c r="H76" s="198"/>
      <c r="I76" s="198"/>
      <c r="J76" s="198"/>
      <c r="K76" s="198"/>
      <c r="L76" s="198"/>
      <c r="M76" s="199"/>
      <c r="N76" s="120">
        <v>1</v>
      </c>
      <c r="O76" s="83" t="str">
        <f>IF(N76=1," ",LOOKUP(N76,#REF!,#REF!))</f>
        <v xml:space="preserve"> </v>
      </c>
      <c r="P76" s="200"/>
      <c r="Q76" s="200"/>
      <c r="R76" s="200"/>
      <c r="S76" s="200"/>
      <c r="T76" s="200"/>
      <c r="U76" s="200"/>
      <c r="V76" s="200"/>
      <c r="W76" s="201"/>
      <c r="X76" s="88">
        <v>1</v>
      </c>
      <c r="Y76" s="213" t="str">
        <f>IF(X76=1," ",LOOKUP(X76,#REF!,#REF!))</f>
        <v xml:space="preserve"> </v>
      </c>
      <c r="Z76" s="214"/>
      <c r="AA76" s="197"/>
      <c r="AB76" s="198"/>
      <c r="AC76" s="198"/>
      <c r="AD76" s="198"/>
      <c r="AE76" s="198"/>
      <c r="AF76" s="199"/>
      <c r="AG76" s="215"/>
      <c r="AH76" s="216"/>
      <c r="AI76" s="216"/>
      <c r="AJ76" s="216"/>
      <c r="AK76" s="217"/>
      <c r="AL76" s="106"/>
      <c r="AM76" s="20" t="s">
        <v>79</v>
      </c>
      <c r="AN76" s="105"/>
      <c r="AO76" s="107"/>
      <c r="AP76" s="105"/>
      <c r="AQ76" s="105"/>
      <c r="AR76" s="20" t="s">
        <v>79</v>
      </c>
      <c r="AS76" s="105"/>
      <c r="AT76" s="108"/>
    </row>
    <row r="77" spans="1:46" ht="18.75" customHeight="1" x14ac:dyDescent="0.2">
      <c r="A77" s="14">
        <v>45</v>
      </c>
      <c r="B77" s="197"/>
      <c r="C77" s="198"/>
      <c r="D77" s="198"/>
      <c r="E77" s="198"/>
      <c r="F77" s="198"/>
      <c r="G77" s="198"/>
      <c r="H77" s="198"/>
      <c r="I77" s="198"/>
      <c r="J77" s="198"/>
      <c r="K77" s="198"/>
      <c r="L77" s="198"/>
      <c r="M77" s="199"/>
      <c r="N77" s="120">
        <v>1</v>
      </c>
      <c r="O77" s="83" t="str">
        <f>IF(N77=1," ",LOOKUP(N77,#REF!,#REF!))</f>
        <v xml:space="preserve"> </v>
      </c>
      <c r="P77" s="200"/>
      <c r="Q77" s="200"/>
      <c r="R77" s="200"/>
      <c r="S77" s="200"/>
      <c r="T77" s="200"/>
      <c r="U77" s="200"/>
      <c r="V77" s="200"/>
      <c r="W77" s="201"/>
      <c r="X77" s="88">
        <v>1</v>
      </c>
      <c r="Y77" s="213" t="str">
        <f>IF(X77=1," ",LOOKUP(X77,#REF!,#REF!))</f>
        <v xml:space="preserve"> </v>
      </c>
      <c r="Z77" s="214"/>
      <c r="AA77" s="197"/>
      <c r="AB77" s="198"/>
      <c r="AC77" s="198"/>
      <c r="AD77" s="198"/>
      <c r="AE77" s="198"/>
      <c r="AF77" s="199"/>
      <c r="AG77" s="215"/>
      <c r="AH77" s="216"/>
      <c r="AI77" s="216"/>
      <c r="AJ77" s="216"/>
      <c r="AK77" s="217"/>
      <c r="AL77" s="106"/>
      <c r="AM77" s="20" t="s">
        <v>79</v>
      </c>
      <c r="AN77" s="82"/>
      <c r="AO77" s="107"/>
      <c r="AP77" s="105"/>
      <c r="AQ77" s="105"/>
      <c r="AR77" s="20" t="s">
        <v>79</v>
      </c>
      <c r="AS77" s="105"/>
      <c r="AT77" s="108"/>
    </row>
    <row r="78" spans="1:46" ht="18.75" customHeight="1" thickBot="1" x14ac:dyDescent="0.25">
      <c r="A78" s="14">
        <v>46</v>
      </c>
      <c r="B78" s="197"/>
      <c r="C78" s="198"/>
      <c r="D78" s="198"/>
      <c r="E78" s="198"/>
      <c r="F78" s="198"/>
      <c r="G78" s="198"/>
      <c r="H78" s="198"/>
      <c r="I78" s="198"/>
      <c r="J78" s="198"/>
      <c r="K78" s="198"/>
      <c r="L78" s="198"/>
      <c r="M78" s="199"/>
      <c r="N78" s="120">
        <v>1</v>
      </c>
      <c r="O78" s="83" t="str">
        <f>IF(N78=1," ",LOOKUP(N78,#REF!,#REF!))</f>
        <v xml:space="preserve"> </v>
      </c>
      <c r="P78" s="200"/>
      <c r="Q78" s="200"/>
      <c r="R78" s="200"/>
      <c r="S78" s="200"/>
      <c r="T78" s="200"/>
      <c r="U78" s="200"/>
      <c r="V78" s="200"/>
      <c r="W78" s="201"/>
      <c r="X78" s="88">
        <v>1</v>
      </c>
      <c r="Y78" s="213" t="str">
        <f>IF(X78=1," ",LOOKUP(X78,#REF!,#REF!))</f>
        <v xml:space="preserve"> </v>
      </c>
      <c r="Z78" s="214"/>
      <c r="AA78" s="197"/>
      <c r="AB78" s="198"/>
      <c r="AC78" s="198"/>
      <c r="AD78" s="198"/>
      <c r="AE78" s="198"/>
      <c r="AF78" s="199"/>
      <c r="AG78" s="215"/>
      <c r="AH78" s="216"/>
      <c r="AI78" s="216"/>
      <c r="AJ78" s="216"/>
      <c r="AK78" s="217"/>
      <c r="AL78" s="106"/>
      <c r="AM78" s="20" t="s">
        <v>79</v>
      </c>
      <c r="AN78" s="105"/>
      <c r="AO78" s="107"/>
      <c r="AP78" s="105"/>
      <c r="AQ78" s="105"/>
      <c r="AR78" s="20" t="s">
        <v>79</v>
      </c>
      <c r="AS78" s="105"/>
      <c r="AT78" s="108"/>
    </row>
    <row r="79" spans="1:46" ht="18.75" customHeight="1" x14ac:dyDescent="0.2">
      <c r="A79" s="13">
        <v>60</v>
      </c>
      <c r="B79" s="84" t="s">
        <v>145</v>
      </c>
      <c r="C79" s="15"/>
      <c r="D79" s="15"/>
      <c r="E79" s="15"/>
      <c r="F79" s="15"/>
      <c r="G79" s="15"/>
      <c r="H79" s="15"/>
      <c r="I79" s="15"/>
      <c r="J79" s="15"/>
      <c r="K79" s="15"/>
      <c r="L79" s="15"/>
      <c r="M79" s="15"/>
      <c r="N79" s="29"/>
      <c r="O79" s="29"/>
      <c r="P79" s="22"/>
      <c r="Q79" s="22"/>
      <c r="R79" s="22"/>
      <c r="S79" s="22"/>
      <c r="T79" s="22"/>
      <c r="U79" s="22"/>
      <c r="V79" s="22"/>
      <c r="W79" s="22"/>
      <c r="X79" s="29"/>
      <c r="Y79" s="22"/>
      <c r="Z79" s="22"/>
      <c r="AA79" s="92"/>
      <c r="AB79" s="92"/>
      <c r="AC79" s="92"/>
      <c r="AD79" s="92"/>
      <c r="AE79" s="92"/>
      <c r="AF79" s="92"/>
      <c r="AG79" s="257"/>
      <c r="AH79" s="257"/>
      <c r="AI79" s="257"/>
      <c r="AJ79" s="257"/>
      <c r="AK79" s="257"/>
      <c r="AL79" s="17"/>
      <c r="AM79" s="21"/>
      <c r="AN79" s="16"/>
      <c r="AO79" s="16"/>
      <c r="AP79" s="17"/>
      <c r="AQ79" s="17"/>
      <c r="AR79" s="21"/>
      <c r="AS79" s="17"/>
      <c r="AT79" s="87"/>
    </row>
    <row r="80" spans="1:46" ht="18.75" customHeight="1" x14ac:dyDescent="0.2">
      <c r="A80" s="14">
        <v>61</v>
      </c>
      <c r="B80" s="197"/>
      <c r="C80" s="198"/>
      <c r="D80" s="198"/>
      <c r="E80" s="198"/>
      <c r="F80" s="198"/>
      <c r="G80" s="198"/>
      <c r="H80" s="198"/>
      <c r="I80" s="198"/>
      <c r="J80" s="198"/>
      <c r="K80" s="198"/>
      <c r="L80" s="198"/>
      <c r="M80" s="199"/>
      <c r="N80" s="83" t="str">
        <f t="shared" ref="N80:O84" si="0">IF(A80&gt;" ","101"," ")</f>
        <v xml:space="preserve"> </v>
      </c>
      <c r="O80" s="83" t="str">
        <f t="shared" si="0"/>
        <v xml:space="preserve"> </v>
      </c>
      <c r="P80" s="200"/>
      <c r="Q80" s="200"/>
      <c r="R80" s="200"/>
      <c r="S80" s="200"/>
      <c r="T80" s="200"/>
      <c r="U80" s="200"/>
      <c r="V80" s="200"/>
      <c r="W80" s="201"/>
      <c r="X80" s="88">
        <v>1</v>
      </c>
      <c r="Y80" s="213" t="str">
        <f>IF(X80=1," ",LOOKUP(X80,#REF!,#REF!))</f>
        <v xml:space="preserve"> </v>
      </c>
      <c r="Z80" s="214"/>
      <c r="AA80" s="197"/>
      <c r="AB80" s="198"/>
      <c r="AC80" s="198"/>
      <c r="AD80" s="198"/>
      <c r="AE80" s="198"/>
      <c r="AF80" s="199"/>
      <c r="AG80" s="215"/>
      <c r="AH80" s="216"/>
      <c r="AI80" s="216"/>
      <c r="AJ80" s="216"/>
      <c r="AK80" s="217"/>
      <c r="AL80" s="114"/>
      <c r="AM80" s="115"/>
      <c r="AN80" s="116"/>
      <c r="AO80" s="117"/>
      <c r="AP80" s="118"/>
      <c r="AQ80" s="118"/>
      <c r="AR80" s="115"/>
      <c r="AS80" s="118"/>
      <c r="AT80" s="119"/>
    </row>
    <row r="81" spans="1:47" ht="18.75" customHeight="1" x14ac:dyDescent="0.2">
      <c r="A81" s="6">
        <v>62</v>
      </c>
      <c r="B81" s="197"/>
      <c r="C81" s="198"/>
      <c r="D81" s="198"/>
      <c r="E81" s="198"/>
      <c r="F81" s="198"/>
      <c r="G81" s="198"/>
      <c r="H81" s="198"/>
      <c r="I81" s="198"/>
      <c r="J81" s="198"/>
      <c r="K81" s="198"/>
      <c r="L81" s="198"/>
      <c r="M81" s="199"/>
      <c r="N81" s="83" t="str">
        <f t="shared" si="0"/>
        <v xml:space="preserve"> </v>
      </c>
      <c r="O81" s="83" t="str">
        <f t="shared" si="0"/>
        <v xml:space="preserve"> </v>
      </c>
      <c r="P81" s="200"/>
      <c r="Q81" s="200"/>
      <c r="R81" s="200"/>
      <c r="S81" s="200"/>
      <c r="T81" s="200"/>
      <c r="U81" s="200"/>
      <c r="V81" s="200"/>
      <c r="W81" s="201"/>
      <c r="X81" s="88">
        <v>1</v>
      </c>
      <c r="Y81" s="213" t="str">
        <f>IF(X81=1," ",LOOKUP(X81,#REF!,#REF!))</f>
        <v xml:space="preserve"> </v>
      </c>
      <c r="Z81" s="214"/>
      <c r="AA81" s="197"/>
      <c r="AB81" s="198"/>
      <c r="AC81" s="198"/>
      <c r="AD81" s="198"/>
      <c r="AE81" s="198"/>
      <c r="AF81" s="199"/>
      <c r="AG81" s="215"/>
      <c r="AH81" s="216"/>
      <c r="AI81" s="216"/>
      <c r="AJ81" s="216"/>
      <c r="AK81" s="217"/>
      <c r="AL81" s="114"/>
      <c r="AM81" s="115"/>
      <c r="AN81" s="116"/>
      <c r="AO81" s="117"/>
      <c r="AP81" s="118"/>
      <c r="AQ81" s="118"/>
      <c r="AR81" s="115"/>
      <c r="AS81" s="118"/>
      <c r="AT81" s="119"/>
    </row>
    <row r="82" spans="1:47" ht="18.75" customHeight="1" x14ac:dyDescent="0.2">
      <c r="A82" s="6">
        <v>63</v>
      </c>
      <c r="B82" s="197"/>
      <c r="C82" s="198"/>
      <c r="D82" s="198"/>
      <c r="E82" s="198"/>
      <c r="F82" s="198"/>
      <c r="G82" s="198"/>
      <c r="H82" s="198"/>
      <c r="I82" s="198"/>
      <c r="J82" s="198"/>
      <c r="K82" s="198"/>
      <c r="L82" s="198"/>
      <c r="M82" s="199"/>
      <c r="N82" s="83" t="str">
        <f t="shared" si="0"/>
        <v xml:space="preserve"> </v>
      </c>
      <c r="O82" s="83" t="str">
        <f t="shared" si="0"/>
        <v xml:space="preserve"> </v>
      </c>
      <c r="P82" s="200"/>
      <c r="Q82" s="200"/>
      <c r="R82" s="200"/>
      <c r="S82" s="200"/>
      <c r="T82" s="200"/>
      <c r="U82" s="200"/>
      <c r="V82" s="200"/>
      <c r="W82" s="201"/>
      <c r="X82" s="88">
        <v>1</v>
      </c>
      <c r="Y82" s="213" t="str">
        <f>IF(X82=1," ",LOOKUP(X82,#REF!,#REF!))</f>
        <v xml:space="preserve"> </v>
      </c>
      <c r="Z82" s="214"/>
      <c r="AA82" s="197"/>
      <c r="AB82" s="198"/>
      <c r="AC82" s="198"/>
      <c r="AD82" s="198"/>
      <c r="AE82" s="198"/>
      <c r="AF82" s="199"/>
      <c r="AG82" s="215"/>
      <c r="AH82" s="216"/>
      <c r="AI82" s="216"/>
      <c r="AJ82" s="216"/>
      <c r="AK82" s="217"/>
      <c r="AL82" s="114"/>
      <c r="AM82" s="115"/>
      <c r="AN82" s="116"/>
      <c r="AO82" s="117"/>
      <c r="AP82" s="118"/>
      <c r="AQ82" s="118"/>
      <c r="AR82" s="115"/>
      <c r="AS82" s="118"/>
      <c r="AT82" s="119"/>
    </row>
    <row r="83" spans="1:47" ht="18.75" customHeight="1" x14ac:dyDescent="0.2">
      <c r="A83" s="6">
        <v>64</v>
      </c>
      <c r="B83" s="197"/>
      <c r="C83" s="198"/>
      <c r="D83" s="198"/>
      <c r="E83" s="198"/>
      <c r="F83" s="198"/>
      <c r="G83" s="198"/>
      <c r="H83" s="198"/>
      <c r="I83" s="198"/>
      <c r="J83" s="198"/>
      <c r="K83" s="198"/>
      <c r="L83" s="198"/>
      <c r="M83" s="199"/>
      <c r="N83" s="83" t="str">
        <f t="shared" si="0"/>
        <v xml:space="preserve"> </v>
      </c>
      <c r="O83" s="83" t="str">
        <f t="shared" si="0"/>
        <v xml:space="preserve"> </v>
      </c>
      <c r="P83" s="200"/>
      <c r="Q83" s="200"/>
      <c r="R83" s="200"/>
      <c r="S83" s="200"/>
      <c r="T83" s="200"/>
      <c r="U83" s="200"/>
      <c r="V83" s="200"/>
      <c r="W83" s="201"/>
      <c r="X83" s="88">
        <v>1</v>
      </c>
      <c r="Y83" s="213" t="str">
        <f>IF(X83=1," ",LOOKUP(X83,#REF!,#REF!))</f>
        <v xml:space="preserve"> </v>
      </c>
      <c r="Z83" s="214"/>
      <c r="AA83" s="197"/>
      <c r="AB83" s="198"/>
      <c r="AC83" s="198"/>
      <c r="AD83" s="198"/>
      <c r="AE83" s="198"/>
      <c r="AF83" s="199"/>
      <c r="AG83" s="215"/>
      <c r="AH83" s="216"/>
      <c r="AI83" s="216"/>
      <c r="AJ83" s="216"/>
      <c r="AK83" s="217"/>
      <c r="AL83" s="114"/>
      <c r="AM83" s="115"/>
      <c r="AN83" s="116"/>
      <c r="AO83" s="117"/>
      <c r="AP83" s="118"/>
      <c r="AQ83" s="118"/>
      <c r="AR83" s="115"/>
      <c r="AS83" s="118"/>
      <c r="AT83" s="119"/>
    </row>
    <row r="84" spans="1:47" ht="18.75" customHeight="1" x14ac:dyDescent="0.2">
      <c r="A84" s="6">
        <v>65</v>
      </c>
      <c r="B84" s="197"/>
      <c r="C84" s="198"/>
      <c r="D84" s="198"/>
      <c r="E84" s="198"/>
      <c r="F84" s="198"/>
      <c r="G84" s="198"/>
      <c r="H84" s="198"/>
      <c r="I84" s="198"/>
      <c r="J84" s="198"/>
      <c r="K84" s="198"/>
      <c r="L84" s="198"/>
      <c r="M84" s="199"/>
      <c r="N84" s="83" t="str">
        <f t="shared" si="0"/>
        <v xml:space="preserve"> </v>
      </c>
      <c r="O84" s="83" t="str">
        <f t="shared" si="0"/>
        <v xml:space="preserve"> </v>
      </c>
      <c r="P84" s="200"/>
      <c r="Q84" s="200"/>
      <c r="R84" s="200"/>
      <c r="S84" s="200"/>
      <c r="T84" s="200"/>
      <c r="U84" s="200"/>
      <c r="V84" s="200"/>
      <c r="W84" s="201"/>
      <c r="X84" s="88">
        <v>1</v>
      </c>
      <c r="Y84" s="213" t="str">
        <f>IF(X84=1," ",LOOKUP(X84,#REF!,#REF!))</f>
        <v xml:space="preserve"> </v>
      </c>
      <c r="Z84" s="214"/>
      <c r="AA84" s="197"/>
      <c r="AB84" s="198"/>
      <c r="AC84" s="198"/>
      <c r="AD84" s="198"/>
      <c r="AE84" s="198"/>
      <c r="AF84" s="199"/>
      <c r="AG84" s="215"/>
      <c r="AH84" s="216"/>
      <c r="AI84" s="216"/>
      <c r="AJ84" s="216"/>
      <c r="AK84" s="217"/>
      <c r="AL84" s="114"/>
      <c r="AM84" s="115"/>
      <c r="AN84" s="116"/>
      <c r="AO84" s="117"/>
      <c r="AP84" s="118"/>
      <c r="AQ84" s="118"/>
      <c r="AR84" s="115"/>
      <c r="AS84" s="118"/>
      <c r="AT84" s="119"/>
    </row>
    <row r="85" spans="1:47" x14ac:dyDescent="0.2">
      <c r="A85" s="26"/>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8"/>
      <c r="AU85" s="82"/>
    </row>
    <row r="86" spans="1:47" x14ac:dyDescent="0.2">
      <c r="A86" s="26"/>
      <c r="B86" s="27"/>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8"/>
      <c r="AU86" s="82"/>
    </row>
    <row r="87" spans="1:47" x14ac:dyDescent="0.2">
      <c r="A87" s="34"/>
      <c r="B87" s="94" t="s">
        <v>146</v>
      </c>
      <c r="C87" s="27"/>
      <c r="D87" s="27"/>
      <c r="E87" s="27"/>
      <c r="F87" s="27"/>
      <c r="G87" s="27"/>
      <c r="H87" s="27"/>
      <c r="I87" s="27"/>
      <c r="J87" s="27"/>
      <c r="K87" s="27"/>
      <c r="L87" s="27"/>
      <c r="M87" s="261">
        <f>IF(COUNTIF(AG33:AK66,"&gt;0")=0,0,COUNTIF(AG33:AK66,"&gt;0"))+IF(COUNTIF(AG80:AK84,"&gt;0")=0,0,COUNTIF(AG80:AK84,"&gt;0"))</f>
        <v>0</v>
      </c>
      <c r="N87" s="262"/>
      <c r="O87" s="262"/>
      <c r="P87" s="262"/>
      <c r="Q87" s="263"/>
      <c r="R87" s="27"/>
      <c r="S87" s="27"/>
      <c r="T87" s="27"/>
      <c r="U87" s="27"/>
      <c r="V87" s="27"/>
      <c r="W87" s="27"/>
      <c r="X87" s="27"/>
      <c r="Y87" s="27"/>
      <c r="Z87" s="27"/>
      <c r="AA87" s="27"/>
      <c r="AB87" s="27"/>
      <c r="AC87" s="27"/>
      <c r="AD87" s="27"/>
      <c r="AE87" s="27"/>
      <c r="AF87" s="27"/>
      <c r="AG87" s="27"/>
      <c r="AH87" s="27"/>
      <c r="AI87" s="27"/>
      <c r="AJ87" s="27"/>
      <c r="AK87" s="27"/>
      <c r="AL87" s="95"/>
      <c r="AM87" s="27"/>
      <c r="AN87" s="27"/>
      <c r="AO87" s="27"/>
      <c r="AP87" s="95"/>
      <c r="AQ87" s="27"/>
      <c r="AR87" s="27"/>
      <c r="AS87" s="27"/>
      <c r="AT87" s="28"/>
      <c r="AU87" s="82"/>
    </row>
    <row r="88" spans="1:47" x14ac:dyDescent="0.2">
      <c r="A88" s="34"/>
      <c r="B88" s="27"/>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8"/>
      <c r="AU88" s="82"/>
    </row>
    <row r="89" spans="1:47" x14ac:dyDescent="0.2">
      <c r="A89" s="34"/>
      <c r="B89" s="94" t="s">
        <v>147</v>
      </c>
      <c r="C89" s="27"/>
      <c r="D89" s="27"/>
      <c r="E89" s="27"/>
      <c r="F89" s="27"/>
      <c r="G89" s="27"/>
      <c r="H89" s="27"/>
      <c r="I89" s="27"/>
      <c r="J89" s="27"/>
      <c r="K89" s="27"/>
      <c r="L89" s="27"/>
      <c r="M89" s="261">
        <f>SUM(AG33:AK84)</f>
        <v>0</v>
      </c>
      <c r="N89" s="262"/>
      <c r="O89" s="262"/>
      <c r="P89" s="262"/>
      <c r="Q89" s="263"/>
      <c r="R89" s="27"/>
      <c r="S89" s="27"/>
      <c r="T89" s="27"/>
      <c r="U89" s="27"/>
      <c r="V89" s="27"/>
      <c r="W89" s="27"/>
      <c r="X89" s="27"/>
      <c r="Y89" s="27"/>
      <c r="Z89" s="27"/>
      <c r="AA89" s="27"/>
      <c r="AB89" s="27"/>
      <c r="AC89" s="27"/>
      <c r="AD89" s="27"/>
      <c r="AE89" s="27"/>
      <c r="AF89" s="27"/>
      <c r="AG89" s="27"/>
      <c r="AH89" s="27"/>
      <c r="AI89" s="27"/>
      <c r="AJ89" s="27"/>
      <c r="AK89" s="27"/>
      <c r="AL89" s="95"/>
      <c r="AM89" s="27"/>
      <c r="AN89" s="27"/>
      <c r="AO89" s="27"/>
      <c r="AP89" s="95"/>
      <c r="AQ89" s="27"/>
      <c r="AR89" s="27"/>
      <c r="AS89" s="27"/>
      <c r="AT89" s="28"/>
      <c r="AU89" s="82"/>
    </row>
    <row r="90" spans="1:47" x14ac:dyDescent="0.2">
      <c r="A90" s="26"/>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8"/>
      <c r="AU90" s="82"/>
    </row>
    <row r="91" spans="1:47" x14ac:dyDescent="0.2">
      <c r="A91" s="26"/>
      <c r="B91" s="27"/>
      <c r="C91" s="27"/>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c r="AE91" s="27"/>
      <c r="AF91" s="27"/>
      <c r="AG91" s="27"/>
      <c r="AH91" s="27" t="s">
        <v>148</v>
      </c>
      <c r="AI91" s="27"/>
      <c r="AJ91" s="27"/>
      <c r="AK91" s="27" t="str">
        <f>J21</f>
        <v/>
      </c>
      <c r="AL91" s="27"/>
      <c r="AM91" s="27"/>
      <c r="AN91" s="27"/>
      <c r="AO91" s="27"/>
      <c r="AP91" s="27"/>
      <c r="AQ91" s="27"/>
      <c r="AR91" s="27" t="s">
        <v>149</v>
      </c>
      <c r="AS91" s="27"/>
      <c r="AT91" s="28"/>
      <c r="AU91" s="82"/>
    </row>
    <row r="92" spans="1:47" ht="13.5" thickBot="1" x14ac:dyDescent="0.25">
      <c r="A92" s="96"/>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8"/>
      <c r="AU92" s="82"/>
    </row>
    <row r="99" spans="46:46" x14ac:dyDescent="0.2">
      <c r="AT99" s="99" t="s">
        <v>150</v>
      </c>
    </row>
  </sheetData>
  <sheetProtection algorithmName="SHA-512" hashValue="RVo5cPRMjrL0VBoGqhCH29fwE4kdSQKlM1BrlwNbShJn3t0QjvfFAjLwWbx/xatC9+rZ440hEzC5FouBZDDUPA==" saltValue="MkOVQzvfF8fhZibPu2LsfQ==" spinCount="100000" sheet="1" selectLockedCells="1"/>
  <mergeCells count="302">
    <mergeCell ref="A1:AT2"/>
    <mergeCell ref="A11:AT11"/>
    <mergeCell ref="A12:AT12"/>
    <mergeCell ref="A13:AT13"/>
    <mergeCell ref="A14:AT15"/>
    <mergeCell ref="AK10:AT10"/>
    <mergeCell ref="B50:M50"/>
    <mergeCell ref="B51:M51"/>
    <mergeCell ref="AA33:AF33"/>
    <mergeCell ref="AA34:AF34"/>
    <mergeCell ref="AG34:AK34"/>
    <mergeCell ref="P33:W33"/>
    <mergeCell ref="Y34:Z34"/>
    <mergeCell ref="AA35:AF35"/>
    <mergeCell ref="AG37:AK37"/>
    <mergeCell ref="AG46:AK46"/>
    <mergeCell ref="P36:W36"/>
    <mergeCell ref="P34:W34"/>
    <mergeCell ref="Y33:Z33"/>
    <mergeCell ref="B34:M34"/>
    <mergeCell ref="P46:W46"/>
    <mergeCell ref="P43:W43"/>
    <mergeCell ref="P38:W38"/>
    <mergeCell ref="P45:W45"/>
    <mergeCell ref="M89:Q89"/>
    <mergeCell ref="M87:Q87"/>
    <mergeCell ref="Y37:Z37"/>
    <mergeCell ref="Y36:Z36"/>
    <mergeCell ref="Y35:Z35"/>
    <mergeCell ref="B82:M82"/>
    <mergeCell ref="B63:M63"/>
    <mergeCell ref="B64:M64"/>
    <mergeCell ref="B66:M66"/>
    <mergeCell ref="B80:M80"/>
    <mergeCell ref="B81:M81"/>
    <mergeCell ref="B72:M72"/>
    <mergeCell ref="B54:M54"/>
    <mergeCell ref="B55:M55"/>
    <mergeCell ref="B56:M56"/>
    <mergeCell ref="B46:M46"/>
    <mergeCell ref="B47:M47"/>
    <mergeCell ref="B48:M48"/>
    <mergeCell ref="B49:M49"/>
    <mergeCell ref="B83:M83"/>
    <mergeCell ref="B60:M60"/>
    <mergeCell ref="B61:M61"/>
    <mergeCell ref="B58:M58"/>
    <mergeCell ref="B45:M45"/>
    <mergeCell ref="P39:W39"/>
    <mergeCell ref="Y82:Z82"/>
    <mergeCell ref="Y81:Z81"/>
    <mergeCell ref="B62:M62"/>
    <mergeCell ref="B57:M57"/>
    <mergeCell ref="B35:M35"/>
    <mergeCell ref="B36:M36"/>
    <mergeCell ref="B37:M37"/>
    <mergeCell ref="P35:W35"/>
    <mergeCell ref="B43:M43"/>
    <mergeCell ref="B44:M44"/>
    <mergeCell ref="P42:W42"/>
    <mergeCell ref="Y61:Z61"/>
    <mergeCell ref="Y60:Z60"/>
    <mergeCell ref="P58:W58"/>
    <mergeCell ref="Y42:Z42"/>
    <mergeCell ref="Y41:Z41"/>
    <mergeCell ref="P52:W52"/>
    <mergeCell ref="B38:M38"/>
    <mergeCell ref="P41:W41"/>
    <mergeCell ref="P44:W44"/>
    <mergeCell ref="P81:W81"/>
    <mergeCell ref="B53:M53"/>
    <mergeCell ref="B59:M59"/>
    <mergeCell ref="AG79:AK79"/>
    <mergeCell ref="AA63:AF63"/>
    <mergeCell ref="AG63:AK63"/>
    <mergeCell ref="AG50:AK50"/>
    <mergeCell ref="Y64:Z64"/>
    <mergeCell ref="AA81:AF81"/>
    <mergeCell ref="Y57:Z57"/>
    <mergeCell ref="AA82:AF82"/>
    <mergeCell ref="Y63:Z63"/>
    <mergeCell ref="Y62:Z62"/>
    <mergeCell ref="AG53:AK53"/>
    <mergeCell ref="AA54:AF54"/>
    <mergeCell ref="AG51:AK51"/>
    <mergeCell ref="Y56:Z56"/>
    <mergeCell ref="AG56:AK56"/>
    <mergeCell ref="AG52:AK52"/>
    <mergeCell ref="AG54:AK54"/>
    <mergeCell ref="AG57:AK57"/>
    <mergeCell ref="AG58:AK58"/>
    <mergeCell ref="AG64:AK64"/>
    <mergeCell ref="AG66:AK66"/>
    <mergeCell ref="AG81:AK81"/>
    <mergeCell ref="AG61:AK61"/>
    <mergeCell ref="AG60:AK60"/>
    <mergeCell ref="P60:W60"/>
    <mergeCell ref="P82:W82"/>
    <mergeCell ref="P83:W83"/>
    <mergeCell ref="B78:M78"/>
    <mergeCell ref="P63:W63"/>
    <mergeCell ref="P53:W53"/>
    <mergeCell ref="P54:W54"/>
    <mergeCell ref="P57:W57"/>
    <mergeCell ref="AA55:AF55"/>
    <mergeCell ref="Y83:Z83"/>
    <mergeCell ref="Y66:Z66"/>
    <mergeCell ref="AA58:AF58"/>
    <mergeCell ref="AA66:AF66"/>
    <mergeCell ref="Y58:Z58"/>
    <mergeCell ref="Y59:Z59"/>
    <mergeCell ref="AA57:AF57"/>
    <mergeCell ref="B65:M65"/>
    <mergeCell ref="P65:W65"/>
    <mergeCell ref="Y65:Z65"/>
    <mergeCell ref="AA65:AF65"/>
    <mergeCell ref="AG69:AK69"/>
    <mergeCell ref="AA74:AF74"/>
    <mergeCell ref="AG74:AK74"/>
    <mergeCell ref="AA73:AF73"/>
    <mergeCell ref="AG73:AK73"/>
    <mergeCell ref="AA76:AF76"/>
    <mergeCell ref="AA60:AF60"/>
    <mergeCell ref="AA70:AF70"/>
    <mergeCell ref="AG70:AK70"/>
    <mergeCell ref="AA69:AF69"/>
    <mergeCell ref="AG65:AK65"/>
    <mergeCell ref="AG80:AK80"/>
    <mergeCell ref="AG84:AK84"/>
    <mergeCell ref="Y84:Z84"/>
    <mergeCell ref="AA84:AF84"/>
    <mergeCell ref="P78:W78"/>
    <mergeCell ref="Y69:Z69"/>
    <mergeCell ref="Y70:Z70"/>
    <mergeCell ref="Y74:Z74"/>
    <mergeCell ref="Y71:Z71"/>
    <mergeCell ref="Y75:Z75"/>
    <mergeCell ref="Y73:Z73"/>
    <mergeCell ref="P70:W70"/>
    <mergeCell ref="Y72:Z72"/>
    <mergeCell ref="Y76:Z76"/>
    <mergeCell ref="AG76:AK76"/>
    <mergeCell ref="Y77:Z77"/>
    <mergeCell ref="AG83:AK83"/>
    <mergeCell ref="AA78:AF78"/>
    <mergeCell ref="AG78:AK78"/>
    <mergeCell ref="AA80:AF80"/>
    <mergeCell ref="AA83:AF83"/>
    <mergeCell ref="AG82:AK82"/>
    <mergeCell ref="AA72:AF72"/>
    <mergeCell ref="AG72:AK72"/>
    <mergeCell ref="AA44:AF44"/>
    <mergeCell ref="AA39:AF39"/>
    <mergeCell ref="AA40:AF40"/>
    <mergeCell ref="AA43:AF43"/>
    <mergeCell ref="AG40:AK40"/>
    <mergeCell ref="AG44:AK44"/>
    <mergeCell ref="AG43:AK43"/>
    <mergeCell ref="Y38:Z38"/>
    <mergeCell ref="AA41:AF41"/>
    <mergeCell ref="A5:H5"/>
    <mergeCell ref="A18:I18"/>
    <mergeCell ref="A23:I23"/>
    <mergeCell ref="A25:I25"/>
    <mergeCell ref="A28:I28"/>
    <mergeCell ref="R17:T17"/>
    <mergeCell ref="P17:Q17"/>
    <mergeCell ref="A26:I26"/>
    <mergeCell ref="A31:A32"/>
    <mergeCell ref="J23:T23"/>
    <mergeCell ref="A22:I22"/>
    <mergeCell ref="J22:T22"/>
    <mergeCell ref="A21:I21"/>
    <mergeCell ref="J21:T21"/>
    <mergeCell ref="J19:T19"/>
    <mergeCell ref="A19:I19"/>
    <mergeCell ref="A27:I27"/>
    <mergeCell ref="J27:T27"/>
    <mergeCell ref="A20:I20"/>
    <mergeCell ref="J20:T20"/>
    <mergeCell ref="A24:I24"/>
    <mergeCell ref="J24:T24"/>
    <mergeCell ref="AL30:AO30"/>
    <mergeCell ref="AP30:AT30"/>
    <mergeCell ref="Y17:Z17"/>
    <mergeCell ref="J18:T18"/>
    <mergeCell ref="AG33:AK33"/>
    <mergeCell ref="AG36:AK36"/>
    <mergeCell ref="AA47:AF47"/>
    <mergeCell ref="AA45:AF45"/>
    <mergeCell ref="AG42:AK42"/>
    <mergeCell ref="AG41:AK41"/>
    <mergeCell ref="AG35:AK35"/>
    <mergeCell ref="AA38:AF38"/>
    <mergeCell ref="AA36:AF36"/>
    <mergeCell ref="AA42:AF42"/>
    <mergeCell ref="AA46:AF46"/>
    <mergeCell ref="AA37:AF37"/>
    <mergeCell ref="Y43:Z43"/>
    <mergeCell ref="Y39:Z39"/>
    <mergeCell ref="Y44:Z44"/>
    <mergeCell ref="Y46:Z46"/>
    <mergeCell ref="Y45:Z45"/>
    <mergeCell ref="P40:W40"/>
    <mergeCell ref="AG38:AK38"/>
    <mergeCell ref="AG39:AK39"/>
    <mergeCell ref="AA48:AF48"/>
    <mergeCell ref="AG45:AK45"/>
    <mergeCell ref="AA71:AF71"/>
    <mergeCell ref="AG71:AK71"/>
    <mergeCell ref="AA75:AF75"/>
    <mergeCell ref="AG48:AK48"/>
    <mergeCell ref="AG47:AK47"/>
    <mergeCell ref="AA77:AF77"/>
    <mergeCell ref="AG77:AK77"/>
    <mergeCell ref="AG75:AK75"/>
    <mergeCell ref="AA52:AF52"/>
    <mergeCell ref="AA53:AF53"/>
    <mergeCell ref="AA56:AF56"/>
    <mergeCell ref="AA61:AF61"/>
    <mergeCell ref="AG62:AK62"/>
    <mergeCell ref="AA59:AF59"/>
    <mergeCell ref="AA64:AF64"/>
    <mergeCell ref="AA62:AF62"/>
    <mergeCell ref="AA49:AF49"/>
    <mergeCell ref="AA50:AF50"/>
    <mergeCell ref="AA51:AF51"/>
    <mergeCell ref="AG55:AK55"/>
    <mergeCell ref="AG49:AK49"/>
    <mergeCell ref="AG59:AK59"/>
    <mergeCell ref="P37:W37"/>
    <mergeCell ref="P56:W56"/>
    <mergeCell ref="P66:W66"/>
    <mergeCell ref="P80:W80"/>
    <mergeCell ref="Y40:Z40"/>
    <mergeCell ref="Y55:Z55"/>
    <mergeCell ref="Y78:Z78"/>
    <mergeCell ref="Y80:Z80"/>
    <mergeCell ref="Y47:Z47"/>
    <mergeCell ref="P48:W48"/>
    <mergeCell ref="Y52:Z52"/>
    <mergeCell ref="P55:W55"/>
    <mergeCell ref="Y51:Z51"/>
    <mergeCell ref="Y49:Z49"/>
    <mergeCell ref="Y53:Z53"/>
    <mergeCell ref="P64:W64"/>
    <mergeCell ref="P59:W59"/>
    <mergeCell ref="Y50:Z50"/>
    <mergeCell ref="P49:W49"/>
    <mergeCell ref="P51:W51"/>
    <mergeCell ref="P50:W50"/>
    <mergeCell ref="P62:W62"/>
    <mergeCell ref="P47:W47"/>
    <mergeCell ref="P61:W61"/>
    <mergeCell ref="AN8:AT8"/>
    <mergeCell ref="AL9:AT9"/>
    <mergeCell ref="B52:M52"/>
    <mergeCell ref="B42:M42"/>
    <mergeCell ref="J25:T25"/>
    <mergeCell ref="J26:T26"/>
    <mergeCell ref="J28:T28"/>
    <mergeCell ref="Y68:Z68"/>
    <mergeCell ref="AA68:AF68"/>
    <mergeCell ref="AG68:AK68"/>
    <mergeCell ref="AL32:AO32"/>
    <mergeCell ref="AA32:AF32"/>
    <mergeCell ref="AP32:AT32"/>
    <mergeCell ref="P32:W32"/>
    <mergeCell ref="AG32:AK32"/>
    <mergeCell ref="AL31:AO31"/>
    <mergeCell ref="AP31:AT31"/>
    <mergeCell ref="B31:M32"/>
    <mergeCell ref="O31:O32"/>
    <mergeCell ref="P31:W31"/>
    <mergeCell ref="AA31:AF31"/>
    <mergeCell ref="AG31:AK31"/>
    <mergeCell ref="Y54:Z54"/>
    <mergeCell ref="Y48:Z48"/>
    <mergeCell ref="B84:M84"/>
    <mergeCell ref="P84:W84"/>
    <mergeCell ref="B39:M39"/>
    <mergeCell ref="B40:M40"/>
    <mergeCell ref="B41:M41"/>
    <mergeCell ref="B33:M33"/>
    <mergeCell ref="B70:M70"/>
    <mergeCell ref="B68:M68"/>
    <mergeCell ref="P68:W68"/>
    <mergeCell ref="P72:W72"/>
    <mergeCell ref="B69:M69"/>
    <mergeCell ref="P69:W69"/>
    <mergeCell ref="B74:M74"/>
    <mergeCell ref="P74:W74"/>
    <mergeCell ref="B71:M71"/>
    <mergeCell ref="P71:W71"/>
    <mergeCell ref="B75:M75"/>
    <mergeCell ref="P75:W75"/>
    <mergeCell ref="B73:M73"/>
    <mergeCell ref="P73:W73"/>
    <mergeCell ref="B76:M76"/>
    <mergeCell ref="P76:W76"/>
    <mergeCell ref="B77:M77"/>
    <mergeCell ref="P77:W77"/>
  </mergeCells>
  <phoneticPr fontId="1" type="noConversion"/>
  <conditionalFormatting sqref="AP33:AS33 AP68:AS78">
    <cfRule type="cellIs" dxfId="0" priority="15" stopIfTrue="1" operator="equal">
      <formula>"Crude Oil"</formula>
    </cfRule>
  </conditionalFormatting>
  <dataValidations count="3">
    <dataValidation type="whole" allowBlank="1" showInputMessage="1" showErrorMessage="1" error="Enter a 1 digit number from 0 to 9." sqref="AL33 AL66 AN48:AO50 AL48:AL50 AN66:AO66 AS33:AT66 AP33:AQ66 AN33:AO33 AL68:AL84 AS68:AT84 AN68:AQ76 AN78:AQ84 AO77:AQ77" xr:uid="{00000000-0002-0000-0100-000000000000}">
      <formula1>0</formula1>
      <formula2>9</formula2>
    </dataValidation>
    <dataValidation type="whole" allowBlank="1" showInputMessage="1" showErrorMessage="1" error="Please enter a numeric value greater than 1." sqref="AG68:AK78 AG80:AK84 AG33:AK66" xr:uid="{00000000-0002-0000-0100-000001000000}">
      <formula1>1</formula1>
      <formula2>1000000000000</formula2>
    </dataValidation>
    <dataValidation type="list" allowBlank="1" showInputMessage="1" showErrorMessage="1" sqref="B68:M78" xr:uid="{54C47912-BFCA-43D0-B63A-D1510DD01A12}">
      <formula1>$B$33:$B$66</formula1>
    </dataValidation>
  </dataValidations>
  <hyperlinks>
    <hyperlink ref="AK10" r:id="rId1" xr:uid="{5400CBB3-0B37-4040-B5D2-8CB838C18322}"/>
  </hyperlinks>
  <printOptions horizontalCentered="1"/>
  <pageMargins left="0.5" right="0.5" top="0.5" bottom="0.48" header="0.5" footer="0.25"/>
  <pageSetup scale="46" orientation="portrait" r:id="rId2"/>
  <headerFooter alignWithMargins="0">
    <oddFooter>&amp;C&amp;P of &amp;N</oddFooter>
  </headerFooter>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EC0A9A31-D731-4D0D-954F-22BF14B50F3A}">
          <x14:formula1>
            <xm:f>Ports!$A$2:$A$11</xm:f>
          </x14:formula1>
          <xm:sqref>P33:W66 P80:W84 P68:W78</xm:sqref>
        </x14:dataValidation>
        <x14:dataValidation type="list" allowBlank="1" showInputMessage="1" showErrorMessage="1" xr:uid="{ECA23F13-4119-420E-94A2-92C4DE2B23FE}">
          <x14:formula1>
            <xm:f>Destinations!$A$2:$A$245</xm:f>
          </x14:formula1>
          <xm:sqref>AA33:AF66 AA68:AF78 AA80:AF84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C40D7-A312-4E74-AE93-9BD09BB01596}">
  <sheetPr codeName="Sheet2"/>
  <dimension ref="A1:P7"/>
  <sheetViews>
    <sheetView workbookViewId="0">
      <selection activeCell="G2" sqref="G2"/>
    </sheetView>
  </sheetViews>
  <sheetFormatPr defaultColWidth="9.140625" defaultRowHeight="12.75" x14ac:dyDescent="0.2"/>
  <cols>
    <col min="1" max="1" width="18" style="33" bestFit="1" customWidth="1"/>
    <col min="2" max="2" width="10.7109375" style="33" bestFit="1" customWidth="1"/>
    <col min="3" max="3" width="13.7109375" style="33" bestFit="1" customWidth="1"/>
    <col min="4" max="4" width="8" style="33" bestFit="1" customWidth="1"/>
    <col min="5" max="5" width="11.28515625" style="33" bestFit="1" customWidth="1"/>
    <col min="6" max="6" width="10.85546875" style="33" bestFit="1" customWidth="1"/>
    <col min="7" max="7" width="10.28515625" style="33" bestFit="1" customWidth="1"/>
    <col min="8" max="8" width="11.7109375" style="33" bestFit="1" customWidth="1"/>
    <col min="9" max="9" width="18.140625" style="33" bestFit="1" customWidth="1"/>
    <col min="10" max="10" width="16.42578125" style="33" bestFit="1" customWidth="1"/>
    <col min="11" max="11" width="12" style="33" bestFit="1" customWidth="1"/>
    <col min="12" max="12" width="20.7109375" style="33" bestFit="1" customWidth="1"/>
    <col min="13" max="13" width="19.140625" style="33" bestFit="1" customWidth="1"/>
    <col min="14" max="16384" width="9.140625" style="33"/>
  </cols>
  <sheetData>
    <row r="1" spans="1:16" x14ac:dyDescent="0.2">
      <c r="A1" s="33" t="s">
        <v>636</v>
      </c>
      <c r="B1" s="33" t="s">
        <v>645</v>
      </c>
      <c r="C1" s="33" t="s">
        <v>646</v>
      </c>
      <c r="D1" t="s">
        <v>647</v>
      </c>
      <c r="E1" s="33" t="s">
        <v>648</v>
      </c>
      <c r="F1" s="33" t="s">
        <v>649</v>
      </c>
      <c r="G1" s="33" t="s">
        <v>650</v>
      </c>
      <c r="H1" s="33" t="s">
        <v>651</v>
      </c>
      <c r="I1" s="33" t="s">
        <v>652</v>
      </c>
      <c r="J1" s="33" t="s">
        <v>653</v>
      </c>
      <c r="K1" s="33" t="s">
        <v>654</v>
      </c>
      <c r="L1" s="33" t="s">
        <v>655</v>
      </c>
      <c r="M1" s="33" t="s">
        <v>656</v>
      </c>
      <c r="N1" t="s">
        <v>657</v>
      </c>
      <c r="O1" t="s">
        <v>658</v>
      </c>
      <c r="P1" t="s">
        <v>659</v>
      </c>
    </row>
    <row r="2" spans="1:16" x14ac:dyDescent="0.2">
      <c r="A2" s="33" t="str">
        <f>'(3) Imports'!J21</f>
        <v/>
      </c>
      <c r="B2" s="33">
        <v>110</v>
      </c>
      <c r="C2" s="33" t="str">
        <f>'(3) Imports'!J20</f>
        <v/>
      </c>
      <c r="D2" s="33" t="str">
        <f>_xlfn.IFNA(VLOOKUP('(3) Imports'!J22,Facility!$A$2:$H$35,7, FALSE), "" )</f>
        <v/>
      </c>
      <c r="E2" s="33" t="str">
        <f>_xlfn.IFNA(VLOOKUP('(3) Imports'!J22,Facility!$A$2:$H$35,8, FALSE), "" )</f>
        <v/>
      </c>
      <c r="F2" s="33" t="str">
        <f>'(3) Imports'!J24</f>
        <v/>
      </c>
      <c r="G2" s="144" t="str">
        <f>TEXT('(3) Imports'!J25,"M/D/YYYY")</f>
        <v>//</v>
      </c>
      <c r="H2" s="144" t="str">
        <f>'(3) Imports'!J27</f>
        <v/>
      </c>
      <c r="I2" s="146">
        <f>'(1)&amp;(2)'!O19</f>
        <v>0</v>
      </c>
      <c r="J2" s="146">
        <f>'(1)&amp;(2)'!S19</f>
        <v>0</v>
      </c>
      <c r="K2" s="144" t="b">
        <f>Facility!B74</f>
        <v>0</v>
      </c>
      <c r="L2" s="145">
        <f>'(3) Imports'!M87</f>
        <v>0</v>
      </c>
      <c r="M2" s="145">
        <f>'(3) Imports'!M89</f>
        <v>0</v>
      </c>
    </row>
    <row r="7" spans="1:16" x14ac:dyDescent="0.2">
      <c r="M7" s="144"/>
    </row>
  </sheetData>
  <sheetProtection algorithmName="SHA-512" hashValue="ZgpBSsmE79FHggq9iHxComUbcVkcnWpbQCx8Z1QBCNTiU7v56pBToS/9U8Wy4SQ1aBHNR9MJH2H11CMQYYibkQ==" saltValue="8Gzwep9RycrR/s9hnkZ4pw=="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3CD5A-8C6A-408C-A50F-D61D1B872B91}">
  <sheetPr codeName="Sheet4"/>
  <dimension ref="A1:I2"/>
  <sheetViews>
    <sheetView workbookViewId="0">
      <selection activeCell="P33" sqref="P33:W33"/>
    </sheetView>
  </sheetViews>
  <sheetFormatPr defaultColWidth="9.140625" defaultRowHeight="12.75" x14ac:dyDescent="0.2"/>
  <cols>
    <col min="1" max="1" width="11.140625" style="33" bestFit="1" customWidth="1"/>
    <col min="2" max="2" width="9.140625" style="33"/>
    <col min="3" max="3" width="20.5703125" style="33" customWidth="1"/>
    <col min="4" max="16384" width="9.140625" style="33"/>
  </cols>
  <sheetData>
    <row r="1" spans="1:9" x14ac:dyDescent="0.2">
      <c r="A1" s="147" t="s">
        <v>636</v>
      </c>
      <c r="B1" s="147" t="s">
        <v>637</v>
      </c>
      <c r="C1" s="147" t="s">
        <v>638</v>
      </c>
      <c r="D1" s="147" t="s">
        <v>639</v>
      </c>
      <c r="E1" s="147" t="s">
        <v>640</v>
      </c>
      <c r="F1" s="147" t="s">
        <v>641</v>
      </c>
      <c r="G1" s="147" t="s">
        <v>642</v>
      </c>
      <c r="H1" s="147" t="s">
        <v>643</v>
      </c>
      <c r="I1" s="147" t="s">
        <v>644</v>
      </c>
    </row>
    <row r="2" spans="1:9" x14ac:dyDescent="0.2">
      <c r="A2" s="33" t="str" cm="1">
        <f t="array" ref="A2:I2">_xlfn._xlws.SORT(_xlfn.UNIQUE(AllProductData!A2:I51,FALSE,FALSE),1,-1,FALSE)</f>
        <v/>
      </c>
      <c r="B2" s="33" t="str">
        <v/>
      </c>
      <c r="C2" s="33" t="str">
        <v/>
      </c>
      <c r="D2" s="33" t="str">
        <v/>
      </c>
      <c r="E2" s="33" t="str">
        <v/>
      </c>
      <c r="F2" s="33" t="str">
        <v/>
      </c>
      <c r="G2" s="33" t="str">
        <v/>
      </c>
      <c r="H2" s="33" t="str">
        <v/>
      </c>
      <c r="I2" s="33" t="str">
        <v/>
      </c>
    </row>
  </sheetData>
  <sheetProtection algorithmName="SHA-512" hashValue="/2Civ97K4u4LwX+xeo/+u2FsevcOXpKEcb2H52zzAQa/BnFWRaYhZmdHLjATwkstAeYZKv68agVq6XeSsZClGg==" saltValue="pcERgncCYNTl4g9GaFwCNQ==" spinCount="100000" sheet="1" objects="1" scenarios="1" selectLockedCells="1" selectUnlockedCells="1"/>
  <dataConsolid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C7CCA-5C82-4B72-901E-CE6D9E49B885}">
  <sheetPr codeName="Sheet5"/>
  <dimension ref="A1:H74"/>
  <sheetViews>
    <sheetView topLeftCell="A16" workbookViewId="0">
      <selection activeCell="A32" sqref="A32"/>
    </sheetView>
  </sheetViews>
  <sheetFormatPr defaultRowHeight="12.75" x14ac:dyDescent="0.2"/>
  <cols>
    <col min="1" max="1" width="30.7109375" customWidth="1"/>
    <col min="2" max="2" width="25.5703125" bestFit="1" customWidth="1"/>
    <col min="3" max="3" width="13.5703125" bestFit="1" customWidth="1"/>
    <col min="7" max="7" width="12.85546875" bestFit="1" customWidth="1"/>
  </cols>
  <sheetData>
    <row r="1" spans="1:8" x14ac:dyDescent="0.2">
      <c r="A1" s="140" t="s">
        <v>57</v>
      </c>
      <c r="B1" s="140" t="s">
        <v>151</v>
      </c>
      <c r="C1" s="140" t="s">
        <v>152</v>
      </c>
      <c r="D1" s="140" t="s">
        <v>153</v>
      </c>
      <c r="E1" s="140" t="s">
        <v>154</v>
      </c>
      <c r="F1" s="140" t="s">
        <v>58</v>
      </c>
      <c r="G1" s="140" t="s">
        <v>155</v>
      </c>
      <c r="H1" s="140" t="s">
        <v>156</v>
      </c>
    </row>
    <row r="2" spans="1:8" x14ac:dyDescent="0.2">
      <c r="A2" t="s">
        <v>157</v>
      </c>
      <c r="B2" t="s">
        <v>158</v>
      </c>
      <c r="C2" t="s">
        <v>159</v>
      </c>
      <c r="D2" t="s">
        <v>160</v>
      </c>
      <c r="E2" t="s">
        <v>161</v>
      </c>
      <c r="F2" t="s">
        <v>162</v>
      </c>
      <c r="G2" t="s">
        <v>163</v>
      </c>
      <c r="H2" t="s">
        <v>78</v>
      </c>
    </row>
    <row r="3" spans="1:8" x14ac:dyDescent="0.2">
      <c r="A3" t="s">
        <v>164</v>
      </c>
      <c r="B3" t="s">
        <v>165</v>
      </c>
      <c r="C3" t="s">
        <v>159</v>
      </c>
      <c r="D3" t="s">
        <v>160</v>
      </c>
      <c r="E3" t="s">
        <v>161</v>
      </c>
      <c r="F3" t="s">
        <v>162</v>
      </c>
      <c r="G3" t="s">
        <v>166</v>
      </c>
      <c r="H3" t="s">
        <v>81</v>
      </c>
    </row>
    <row r="4" spans="1:8" x14ac:dyDescent="0.2">
      <c r="A4" t="s">
        <v>167</v>
      </c>
      <c r="B4" t="s">
        <v>168</v>
      </c>
      <c r="C4" t="s">
        <v>169</v>
      </c>
      <c r="D4" t="s">
        <v>160</v>
      </c>
      <c r="E4" t="s">
        <v>170</v>
      </c>
      <c r="F4" t="s">
        <v>171</v>
      </c>
      <c r="G4" t="s">
        <v>172</v>
      </c>
      <c r="H4" t="s">
        <v>83</v>
      </c>
    </row>
    <row r="5" spans="1:8" x14ac:dyDescent="0.2">
      <c r="A5" t="s">
        <v>173</v>
      </c>
      <c r="B5" t="s">
        <v>174</v>
      </c>
      <c r="C5" t="s">
        <v>175</v>
      </c>
      <c r="D5" t="s">
        <v>160</v>
      </c>
      <c r="E5" t="s">
        <v>176</v>
      </c>
      <c r="F5" t="s">
        <v>177</v>
      </c>
      <c r="G5" t="s">
        <v>178</v>
      </c>
      <c r="H5" t="s">
        <v>85</v>
      </c>
    </row>
    <row r="6" spans="1:8" x14ac:dyDescent="0.2">
      <c r="A6" t="s">
        <v>179</v>
      </c>
      <c r="B6" t="s">
        <v>180</v>
      </c>
      <c r="C6" t="s">
        <v>181</v>
      </c>
      <c r="D6" t="s">
        <v>160</v>
      </c>
      <c r="E6" t="s">
        <v>182</v>
      </c>
      <c r="F6" t="s">
        <v>183</v>
      </c>
      <c r="G6" t="s">
        <v>184</v>
      </c>
      <c r="H6" t="s">
        <v>87</v>
      </c>
    </row>
    <row r="7" spans="1:8" x14ac:dyDescent="0.2">
      <c r="A7" t="s">
        <v>185</v>
      </c>
      <c r="B7" t="s">
        <v>186</v>
      </c>
      <c r="C7" t="s">
        <v>187</v>
      </c>
      <c r="D7" t="s">
        <v>160</v>
      </c>
      <c r="E7" t="s">
        <v>188</v>
      </c>
      <c r="F7" t="s">
        <v>171</v>
      </c>
      <c r="G7" t="s">
        <v>189</v>
      </c>
      <c r="H7" t="s">
        <v>89</v>
      </c>
    </row>
    <row r="8" spans="1:8" x14ac:dyDescent="0.2">
      <c r="A8" t="s">
        <v>190</v>
      </c>
      <c r="B8" t="s">
        <v>191</v>
      </c>
      <c r="C8" t="s">
        <v>187</v>
      </c>
      <c r="D8" t="s">
        <v>160</v>
      </c>
      <c r="E8" t="s">
        <v>188</v>
      </c>
      <c r="F8" t="s">
        <v>171</v>
      </c>
      <c r="G8" t="s">
        <v>192</v>
      </c>
      <c r="H8" t="s">
        <v>91</v>
      </c>
    </row>
    <row r="9" spans="1:8" x14ac:dyDescent="0.2">
      <c r="A9" t="s">
        <v>193</v>
      </c>
      <c r="B9" t="s">
        <v>194</v>
      </c>
      <c r="C9" t="s">
        <v>159</v>
      </c>
      <c r="D9" t="s">
        <v>160</v>
      </c>
      <c r="E9" t="s">
        <v>161</v>
      </c>
      <c r="F9" t="s">
        <v>162</v>
      </c>
      <c r="G9" t="s">
        <v>195</v>
      </c>
      <c r="H9" t="s">
        <v>93</v>
      </c>
    </row>
    <row r="10" spans="1:8" x14ac:dyDescent="0.2">
      <c r="A10" t="s">
        <v>196</v>
      </c>
      <c r="B10" t="s">
        <v>197</v>
      </c>
      <c r="C10" t="s">
        <v>181</v>
      </c>
      <c r="D10" t="s">
        <v>160</v>
      </c>
      <c r="E10" t="s">
        <v>182</v>
      </c>
      <c r="F10" t="s">
        <v>183</v>
      </c>
      <c r="G10" t="s">
        <v>198</v>
      </c>
      <c r="H10" t="s">
        <v>95</v>
      </c>
    </row>
    <row r="11" spans="1:8" x14ac:dyDescent="0.2">
      <c r="A11" t="s">
        <v>199</v>
      </c>
      <c r="B11" t="s">
        <v>200</v>
      </c>
      <c r="C11" t="s">
        <v>201</v>
      </c>
      <c r="D11" t="s">
        <v>160</v>
      </c>
      <c r="E11" t="s">
        <v>202</v>
      </c>
      <c r="F11" t="s">
        <v>162</v>
      </c>
      <c r="G11" t="s">
        <v>203</v>
      </c>
      <c r="H11" t="s">
        <v>97</v>
      </c>
    </row>
    <row r="12" spans="1:8" x14ac:dyDescent="0.2">
      <c r="A12" t="s">
        <v>204</v>
      </c>
      <c r="B12" t="s">
        <v>205</v>
      </c>
      <c r="C12" t="s">
        <v>206</v>
      </c>
      <c r="D12" t="s">
        <v>160</v>
      </c>
      <c r="E12" t="s">
        <v>207</v>
      </c>
      <c r="F12" t="s">
        <v>208</v>
      </c>
      <c r="G12" t="s">
        <v>209</v>
      </c>
      <c r="H12" t="s">
        <v>99</v>
      </c>
    </row>
    <row r="13" spans="1:8" x14ac:dyDescent="0.2">
      <c r="A13" t="s">
        <v>210</v>
      </c>
      <c r="B13" t="s">
        <v>211</v>
      </c>
      <c r="C13" t="s">
        <v>175</v>
      </c>
      <c r="D13" t="s">
        <v>160</v>
      </c>
      <c r="E13" t="s">
        <v>176</v>
      </c>
      <c r="F13" t="s">
        <v>177</v>
      </c>
      <c r="G13" t="s">
        <v>212</v>
      </c>
      <c r="H13" t="s">
        <v>101</v>
      </c>
    </row>
    <row r="14" spans="1:8" x14ac:dyDescent="0.2">
      <c r="A14" t="s">
        <v>213</v>
      </c>
      <c r="B14" t="s">
        <v>214</v>
      </c>
      <c r="C14" t="s">
        <v>215</v>
      </c>
      <c r="D14" t="s">
        <v>160</v>
      </c>
      <c r="E14" t="s">
        <v>216</v>
      </c>
      <c r="F14" t="s">
        <v>217</v>
      </c>
      <c r="G14" t="s">
        <v>218</v>
      </c>
      <c r="H14" t="s">
        <v>103</v>
      </c>
    </row>
    <row r="15" spans="1:8" x14ac:dyDescent="0.2">
      <c r="A15" t="s">
        <v>219</v>
      </c>
      <c r="B15" t="s">
        <v>220</v>
      </c>
      <c r="C15" t="s">
        <v>221</v>
      </c>
      <c r="D15" t="s">
        <v>160</v>
      </c>
      <c r="E15" t="s">
        <v>202</v>
      </c>
      <c r="F15" t="s">
        <v>162</v>
      </c>
      <c r="G15" t="s">
        <v>222</v>
      </c>
      <c r="H15" t="s">
        <v>223</v>
      </c>
    </row>
    <row r="16" spans="1:8" x14ac:dyDescent="0.2">
      <c r="A16" t="s">
        <v>224</v>
      </c>
      <c r="B16" t="s">
        <v>225</v>
      </c>
      <c r="C16" t="s">
        <v>169</v>
      </c>
      <c r="D16" t="s">
        <v>160</v>
      </c>
      <c r="E16" t="s">
        <v>226</v>
      </c>
      <c r="F16" t="s">
        <v>171</v>
      </c>
      <c r="G16" t="s">
        <v>227</v>
      </c>
      <c r="H16" t="s">
        <v>105</v>
      </c>
    </row>
    <row r="17" spans="1:8" x14ac:dyDescent="0.2">
      <c r="A17" t="s">
        <v>228</v>
      </c>
      <c r="B17" t="s">
        <v>229</v>
      </c>
      <c r="C17" t="s">
        <v>169</v>
      </c>
      <c r="D17" t="s">
        <v>160</v>
      </c>
      <c r="E17" t="s">
        <v>226</v>
      </c>
      <c r="F17" t="s">
        <v>171</v>
      </c>
      <c r="G17" t="s">
        <v>230</v>
      </c>
      <c r="H17" t="s">
        <v>107</v>
      </c>
    </row>
    <row r="18" spans="1:8" x14ac:dyDescent="0.2">
      <c r="A18" t="s">
        <v>231</v>
      </c>
      <c r="B18" t="s">
        <v>232</v>
      </c>
      <c r="C18" t="s">
        <v>159</v>
      </c>
      <c r="D18" t="s">
        <v>160</v>
      </c>
      <c r="E18" t="s">
        <v>161</v>
      </c>
      <c r="F18" t="s">
        <v>162</v>
      </c>
      <c r="G18" t="s">
        <v>233</v>
      </c>
      <c r="H18" t="s">
        <v>109</v>
      </c>
    </row>
    <row r="19" spans="1:8" x14ac:dyDescent="0.2">
      <c r="A19" t="s">
        <v>234</v>
      </c>
      <c r="B19" t="s">
        <v>235</v>
      </c>
      <c r="C19" t="s">
        <v>169</v>
      </c>
      <c r="D19" t="s">
        <v>160</v>
      </c>
      <c r="E19" t="s">
        <v>170</v>
      </c>
      <c r="F19" t="s">
        <v>171</v>
      </c>
      <c r="G19" t="s">
        <v>236</v>
      </c>
      <c r="H19" t="s">
        <v>111</v>
      </c>
    </row>
    <row r="20" spans="1:8" x14ac:dyDescent="0.2">
      <c r="A20" t="s">
        <v>237</v>
      </c>
      <c r="B20" t="s">
        <v>238</v>
      </c>
      <c r="C20" t="s">
        <v>175</v>
      </c>
      <c r="D20" t="s">
        <v>160</v>
      </c>
      <c r="E20" t="s">
        <v>176</v>
      </c>
      <c r="F20" t="s">
        <v>177</v>
      </c>
      <c r="G20" t="s">
        <v>239</v>
      </c>
      <c r="H20" t="s">
        <v>240</v>
      </c>
    </row>
    <row r="21" spans="1:8" x14ac:dyDescent="0.2">
      <c r="A21" t="s">
        <v>241</v>
      </c>
      <c r="B21" t="s">
        <v>242</v>
      </c>
      <c r="C21" t="s">
        <v>243</v>
      </c>
      <c r="D21" t="s">
        <v>160</v>
      </c>
      <c r="E21" t="s">
        <v>244</v>
      </c>
      <c r="F21" t="s">
        <v>183</v>
      </c>
      <c r="G21" t="s">
        <v>245</v>
      </c>
      <c r="H21" t="s">
        <v>246</v>
      </c>
    </row>
    <row r="22" spans="1:8" x14ac:dyDescent="0.2">
      <c r="A22" t="s">
        <v>249</v>
      </c>
      <c r="B22" t="s">
        <v>250</v>
      </c>
      <c r="C22" t="s">
        <v>206</v>
      </c>
      <c r="D22" t="s">
        <v>160</v>
      </c>
      <c r="E22" t="s">
        <v>207</v>
      </c>
      <c r="F22" t="s">
        <v>208</v>
      </c>
      <c r="G22" t="s">
        <v>251</v>
      </c>
      <c r="H22" t="s">
        <v>115</v>
      </c>
    </row>
    <row r="23" spans="1:8" x14ac:dyDescent="0.2">
      <c r="A23" t="s">
        <v>252</v>
      </c>
      <c r="B23" t="s">
        <v>253</v>
      </c>
      <c r="C23" t="s">
        <v>254</v>
      </c>
      <c r="D23" t="s">
        <v>160</v>
      </c>
      <c r="E23" t="s">
        <v>255</v>
      </c>
      <c r="F23" t="s">
        <v>162</v>
      </c>
      <c r="G23" t="s">
        <v>256</v>
      </c>
      <c r="H23" t="s">
        <v>257</v>
      </c>
    </row>
    <row r="24" spans="1:8" x14ac:dyDescent="0.2">
      <c r="A24" t="s">
        <v>258</v>
      </c>
      <c r="B24" t="s">
        <v>259</v>
      </c>
      <c r="C24" t="s">
        <v>169</v>
      </c>
      <c r="D24" t="s">
        <v>160</v>
      </c>
      <c r="E24" t="s">
        <v>226</v>
      </c>
      <c r="F24" t="s">
        <v>171</v>
      </c>
      <c r="G24" t="s">
        <v>260</v>
      </c>
      <c r="H24" t="s">
        <v>117</v>
      </c>
    </row>
    <row r="25" spans="1:8" x14ac:dyDescent="0.2">
      <c r="A25" t="s">
        <v>261</v>
      </c>
      <c r="B25" t="s">
        <v>262</v>
      </c>
      <c r="C25" t="s">
        <v>169</v>
      </c>
      <c r="D25" t="s">
        <v>160</v>
      </c>
      <c r="E25" s="104">
        <v>96819</v>
      </c>
      <c r="F25" t="s">
        <v>171</v>
      </c>
      <c r="G25" t="s">
        <v>263</v>
      </c>
      <c r="H25" t="s">
        <v>119</v>
      </c>
    </row>
    <row r="26" spans="1:8" x14ac:dyDescent="0.2">
      <c r="A26" t="s">
        <v>264</v>
      </c>
      <c r="B26" t="s">
        <v>265</v>
      </c>
      <c r="C26" t="s">
        <v>175</v>
      </c>
      <c r="D26" t="s">
        <v>160</v>
      </c>
      <c r="E26" t="s">
        <v>176</v>
      </c>
      <c r="F26" t="s">
        <v>177</v>
      </c>
      <c r="G26" t="s">
        <v>266</v>
      </c>
      <c r="H26" t="s">
        <v>267</v>
      </c>
    </row>
    <row r="27" spans="1:8" x14ac:dyDescent="0.2">
      <c r="A27" t="s">
        <v>268</v>
      </c>
      <c r="B27" t="s">
        <v>269</v>
      </c>
      <c r="C27" t="s">
        <v>270</v>
      </c>
      <c r="D27" t="s">
        <v>160</v>
      </c>
      <c r="E27" t="s">
        <v>271</v>
      </c>
      <c r="F27" t="s">
        <v>162</v>
      </c>
      <c r="G27" t="s">
        <v>272</v>
      </c>
      <c r="H27" t="s">
        <v>273</v>
      </c>
    </row>
    <row r="28" spans="1:8" x14ac:dyDescent="0.2">
      <c r="A28" t="s">
        <v>274</v>
      </c>
      <c r="B28" t="s">
        <v>670</v>
      </c>
      <c r="C28" t="s">
        <v>159</v>
      </c>
      <c r="D28" t="s">
        <v>160</v>
      </c>
      <c r="E28" t="s">
        <v>161</v>
      </c>
      <c r="F28" t="s">
        <v>162</v>
      </c>
      <c r="G28" t="s">
        <v>275</v>
      </c>
      <c r="H28" t="s">
        <v>276</v>
      </c>
    </row>
    <row r="29" spans="1:8" x14ac:dyDescent="0.2">
      <c r="A29" t="s">
        <v>277</v>
      </c>
      <c r="B29" t="s">
        <v>278</v>
      </c>
      <c r="C29" t="s">
        <v>181</v>
      </c>
      <c r="D29" t="s">
        <v>160</v>
      </c>
      <c r="E29" t="s">
        <v>182</v>
      </c>
      <c r="F29" t="s">
        <v>183</v>
      </c>
      <c r="G29" t="s">
        <v>279</v>
      </c>
      <c r="H29" t="s">
        <v>121</v>
      </c>
    </row>
    <row r="30" spans="1:8" x14ac:dyDescent="0.2">
      <c r="A30" t="s">
        <v>280</v>
      </c>
      <c r="B30" t="s">
        <v>281</v>
      </c>
      <c r="C30" t="s">
        <v>175</v>
      </c>
      <c r="D30" t="s">
        <v>160</v>
      </c>
      <c r="E30" t="s">
        <v>176</v>
      </c>
      <c r="F30" t="s">
        <v>177</v>
      </c>
      <c r="G30" t="s">
        <v>282</v>
      </c>
      <c r="H30" t="s">
        <v>123</v>
      </c>
    </row>
    <row r="31" spans="1:8" x14ac:dyDescent="0.2">
      <c r="A31" s="99" t="s">
        <v>671</v>
      </c>
      <c r="B31" t="s">
        <v>247</v>
      </c>
      <c r="C31" t="s">
        <v>215</v>
      </c>
      <c r="D31" t="s">
        <v>160</v>
      </c>
      <c r="E31" t="s">
        <v>216</v>
      </c>
      <c r="F31" t="s">
        <v>217</v>
      </c>
      <c r="G31" t="s">
        <v>248</v>
      </c>
      <c r="H31" t="s">
        <v>113</v>
      </c>
    </row>
    <row r="32" spans="1:8" x14ac:dyDescent="0.2">
      <c r="A32" t="s">
        <v>283</v>
      </c>
      <c r="B32" t="s">
        <v>284</v>
      </c>
      <c r="C32" t="s">
        <v>187</v>
      </c>
      <c r="D32" t="s">
        <v>160</v>
      </c>
      <c r="E32" t="s">
        <v>188</v>
      </c>
      <c r="F32" t="s">
        <v>171</v>
      </c>
      <c r="G32" t="s">
        <v>285</v>
      </c>
      <c r="H32" t="s">
        <v>286</v>
      </c>
    </row>
    <row r="33" spans="1:8" x14ac:dyDescent="0.2">
      <c r="A33" t="s">
        <v>287</v>
      </c>
      <c r="B33" t="s">
        <v>288</v>
      </c>
      <c r="C33" t="s">
        <v>187</v>
      </c>
      <c r="D33" t="s">
        <v>160</v>
      </c>
      <c r="E33" t="s">
        <v>188</v>
      </c>
      <c r="F33" t="s">
        <v>171</v>
      </c>
      <c r="G33" t="s">
        <v>289</v>
      </c>
      <c r="H33" t="s">
        <v>290</v>
      </c>
    </row>
    <row r="34" spans="1:8" x14ac:dyDescent="0.2">
      <c r="A34" t="s">
        <v>291</v>
      </c>
      <c r="B34" t="s">
        <v>292</v>
      </c>
      <c r="C34" t="s">
        <v>169</v>
      </c>
      <c r="D34" t="s">
        <v>160</v>
      </c>
      <c r="E34" t="s">
        <v>226</v>
      </c>
      <c r="F34" t="s">
        <v>171</v>
      </c>
      <c r="G34" t="s">
        <v>293</v>
      </c>
      <c r="H34" t="s">
        <v>294</v>
      </c>
    </row>
    <row r="35" spans="1:8" x14ac:dyDescent="0.2">
      <c r="A35" s="99" t="s">
        <v>295</v>
      </c>
      <c r="H35" s="103"/>
    </row>
    <row r="37" spans="1:8" x14ac:dyDescent="0.2">
      <c r="A37" s="140" t="s">
        <v>2</v>
      </c>
      <c r="B37" s="140" t="s">
        <v>296</v>
      </c>
      <c r="C37" s="140" t="s">
        <v>55</v>
      </c>
    </row>
    <row r="38" spans="1:8" x14ac:dyDescent="0.2">
      <c r="A38" t="s">
        <v>297</v>
      </c>
      <c r="B38" t="s">
        <v>298</v>
      </c>
      <c r="C38">
        <v>10002</v>
      </c>
    </row>
    <row r="39" spans="1:8" ht="14.45" customHeight="1" x14ac:dyDescent="0.2">
      <c r="A39" t="s">
        <v>299</v>
      </c>
      <c r="B39" t="s">
        <v>300</v>
      </c>
      <c r="C39">
        <v>10001</v>
      </c>
    </row>
    <row r="40" spans="1:8" x14ac:dyDescent="0.2">
      <c r="A40" t="s">
        <v>301</v>
      </c>
      <c r="B40" t="s">
        <v>302</v>
      </c>
      <c r="C40">
        <v>70001</v>
      </c>
    </row>
    <row r="41" spans="1:8" x14ac:dyDescent="0.2">
      <c r="A41" t="s">
        <v>303</v>
      </c>
      <c r="B41" t="s">
        <v>304</v>
      </c>
      <c r="C41">
        <v>70002</v>
      </c>
    </row>
    <row r="42" spans="1:8" x14ac:dyDescent="0.2">
      <c r="A42" t="s">
        <v>305</v>
      </c>
      <c r="B42" t="s">
        <v>306</v>
      </c>
      <c r="C42">
        <v>10012</v>
      </c>
    </row>
    <row r="43" spans="1:8" x14ac:dyDescent="0.2">
      <c r="A43" t="s">
        <v>307</v>
      </c>
      <c r="B43" t="s">
        <v>308</v>
      </c>
      <c r="C43">
        <v>10004</v>
      </c>
    </row>
    <row r="44" spans="1:8" x14ac:dyDescent="0.2">
      <c r="A44" t="s">
        <v>309</v>
      </c>
      <c r="B44" t="s">
        <v>310</v>
      </c>
      <c r="C44">
        <v>10008</v>
      </c>
    </row>
    <row r="45" spans="1:8" x14ac:dyDescent="0.2">
      <c r="A45" s="99" t="s">
        <v>669</v>
      </c>
      <c r="B45" t="s">
        <v>311</v>
      </c>
      <c r="C45">
        <v>10003</v>
      </c>
    </row>
    <row r="46" spans="1:8" x14ac:dyDescent="0.2">
      <c r="A46" t="s">
        <v>312</v>
      </c>
      <c r="B46" t="s">
        <v>313</v>
      </c>
      <c r="C46">
        <v>80001</v>
      </c>
    </row>
    <row r="47" spans="1:8" x14ac:dyDescent="0.2">
      <c r="A47" t="s">
        <v>314</v>
      </c>
      <c r="B47" t="s">
        <v>315</v>
      </c>
      <c r="C47">
        <v>10012</v>
      </c>
    </row>
    <row r="48" spans="1:8" x14ac:dyDescent="0.2">
      <c r="A48" t="s">
        <v>316</v>
      </c>
      <c r="B48" t="s">
        <v>58</v>
      </c>
      <c r="C48">
        <v>50001</v>
      </c>
    </row>
    <row r="49" spans="1:3" x14ac:dyDescent="0.2">
      <c r="A49" t="s">
        <v>317</v>
      </c>
      <c r="B49" t="s">
        <v>318</v>
      </c>
      <c r="C49">
        <v>20001</v>
      </c>
    </row>
    <row r="50" spans="1:3" x14ac:dyDescent="0.2">
      <c r="A50" t="s">
        <v>319</v>
      </c>
      <c r="B50" t="s">
        <v>320</v>
      </c>
      <c r="C50">
        <v>60001</v>
      </c>
    </row>
    <row r="51" spans="1:3" x14ac:dyDescent="0.2">
      <c r="A51" t="s">
        <v>321</v>
      </c>
      <c r="B51" t="s">
        <v>322</v>
      </c>
      <c r="C51">
        <v>30003</v>
      </c>
    </row>
    <row r="52" spans="1:3" x14ac:dyDescent="0.2">
      <c r="A52" t="s">
        <v>323</v>
      </c>
      <c r="B52" t="s">
        <v>324</v>
      </c>
      <c r="C52">
        <v>30002</v>
      </c>
    </row>
    <row r="53" spans="1:3" x14ac:dyDescent="0.2">
      <c r="A53" t="s">
        <v>325</v>
      </c>
      <c r="B53" t="s">
        <v>326</v>
      </c>
      <c r="C53">
        <v>10005</v>
      </c>
    </row>
    <row r="54" spans="1:3" x14ac:dyDescent="0.2">
      <c r="A54" t="s">
        <v>327</v>
      </c>
      <c r="B54" t="s">
        <v>328</v>
      </c>
      <c r="C54">
        <v>30001</v>
      </c>
    </row>
    <row r="55" spans="1:3" x14ac:dyDescent="0.2">
      <c r="A55" t="s">
        <v>329</v>
      </c>
      <c r="B55" t="s">
        <v>330</v>
      </c>
      <c r="C55">
        <v>10009</v>
      </c>
    </row>
    <row r="56" spans="1:3" x14ac:dyDescent="0.2">
      <c r="A56" t="s">
        <v>331</v>
      </c>
      <c r="B56" t="s">
        <v>332</v>
      </c>
      <c r="C56">
        <v>10006</v>
      </c>
    </row>
    <row r="57" spans="1:3" x14ac:dyDescent="0.2">
      <c r="A57" t="s">
        <v>333</v>
      </c>
      <c r="B57" t="s">
        <v>334</v>
      </c>
      <c r="C57">
        <v>10013</v>
      </c>
    </row>
    <row r="58" spans="1:3" x14ac:dyDescent="0.2">
      <c r="A58" t="s">
        <v>335</v>
      </c>
      <c r="B58" t="s">
        <v>336</v>
      </c>
      <c r="C58">
        <v>20002</v>
      </c>
    </row>
    <row r="59" spans="1:3" x14ac:dyDescent="0.2">
      <c r="A59" t="s">
        <v>337</v>
      </c>
      <c r="B59" t="s">
        <v>338</v>
      </c>
      <c r="C59">
        <v>10007</v>
      </c>
    </row>
    <row r="60" spans="1:3" x14ac:dyDescent="0.2">
      <c r="A60" t="s">
        <v>339</v>
      </c>
      <c r="B60" t="s">
        <v>340</v>
      </c>
      <c r="C60">
        <v>10011</v>
      </c>
    </row>
    <row r="61" spans="1:3" x14ac:dyDescent="0.2">
      <c r="A61" t="s">
        <v>341</v>
      </c>
      <c r="B61" t="s">
        <v>342</v>
      </c>
      <c r="C61">
        <v>10010</v>
      </c>
    </row>
    <row r="64" spans="1:3" x14ac:dyDescent="0.2">
      <c r="A64" s="140" t="s">
        <v>343</v>
      </c>
      <c r="B64" s="140" t="s">
        <v>344</v>
      </c>
    </row>
    <row r="65" spans="1:2" x14ac:dyDescent="0.2">
      <c r="A65" t="s">
        <v>345</v>
      </c>
      <c r="B65" t="s">
        <v>171</v>
      </c>
    </row>
    <row r="66" spans="1:2" x14ac:dyDescent="0.2">
      <c r="A66" t="s">
        <v>346</v>
      </c>
      <c r="B66" t="s">
        <v>183</v>
      </c>
    </row>
    <row r="67" spans="1:2" x14ac:dyDescent="0.2">
      <c r="A67" t="s">
        <v>347</v>
      </c>
      <c r="B67" t="s">
        <v>177</v>
      </c>
    </row>
    <row r="68" spans="1:2" x14ac:dyDescent="0.2">
      <c r="A68" t="s">
        <v>348</v>
      </c>
    </row>
    <row r="69" spans="1:2" x14ac:dyDescent="0.2">
      <c r="A69" t="s">
        <v>349</v>
      </c>
      <c r="B69" t="s">
        <v>217</v>
      </c>
    </row>
    <row r="70" spans="1:2" x14ac:dyDescent="0.2">
      <c r="A70" t="s">
        <v>350</v>
      </c>
      <c r="B70" t="s">
        <v>208</v>
      </c>
    </row>
    <row r="71" spans="1:2" x14ac:dyDescent="0.2">
      <c r="A71" t="s">
        <v>351</v>
      </c>
      <c r="B71" t="s">
        <v>162</v>
      </c>
    </row>
    <row r="72" spans="1:2" x14ac:dyDescent="0.2">
      <c r="A72" t="s">
        <v>352</v>
      </c>
    </row>
    <row r="74" spans="1:2" x14ac:dyDescent="0.2">
      <c r="A74" s="136" t="s">
        <v>353</v>
      </c>
      <c r="B74" s="82" t="b">
        <v>0</v>
      </c>
    </row>
  </sheetData>
  <sheetProtection algorithmName="SHA-512" hashValue="5oe8kjfyYt6qLnOYAOabGBpuz7qzgNVOu9pcyLmtSBkGWhucqLBnl91f0vFvraUPgzebjKpVQ/1l+if0eQ/RQA==" saltValue="1Ecq6f3l811/K6HBBi/vHQ=="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1D049-83EF-4CAA-B7BF-75826C868D9B}">
  <sheetPr codeName="Sheet6"/>
  <dimension ref="A1:E29"/>
  <sheetViews>
    <sheetView workbookViewId="0">
      <selection activeCell="P33" sqref="P33:W33"/>
    </sheetView>
  </sheetViews>
  <sheetFormatPr defaultRowHeight="12.75" x14ac:dyDescent="0.2"/>
  <cols>
    <col min="4" max="4" width="32.28515625" bestFit="1" customWidth="1"/>
  </cols>
  <sheetData>
    <row r="1" spans="1:5" x14ac:dyDescent="0.2">
      <c r="A1" s="139" t="s">
        <v>354</v>
      </c>
      <c r="B1" s="139" t="s">
        <v>343</v>
      </c>
      <c r="C1" s="139" t="s">
        <v>156</v>
      </c>
      <c r="D1" s="139" t="s">
        <v>355</v>
      </c>
      <c r="E1" s="140" t="s">
        <v>356</v>
      </c>
    </row>
    <row r="2" spans="1:5" x14ac:dyDescent="0.2">
      <c r="A2" s="101" t="s">
        <v>357</v>
      </c>
      <c r="B2" s="104" t="s">
        <v>345</v>
      </c>
      <c r="C2" s="103" t="s">
        <v>358</v>
      </c>
      <c r="D2" s="101" t="s">
        <v>359</v>
      </c>
      <c r="E2" t="s">
        <v>360</v>
      </c>
    </row>
    <row r="3" spans="1:5" x14ac:dyDescent="0.2">
      <c r="A3" s="101" t="s">
        <v>159</v>
      </c>
      <c r="B3" s="104" t="s">
        <v>351</v>
      </c>
      <c r="C3" s="104" t="s">
        <v>361</v>
      </c>
      <c r="D3" s="101" t="s">
        <v>362</v>
      </c>
      <c r="E3" t="s">
        <v>363</v>
      </c>
    </row>
    <row r="4" spans="1:5" x14ac:dyDescent="0.2">
      <c r="A4" s="101" t="s">
        <v>169</v>
      </c>
      <c r="B4" s="104" t="s">
        <v>345</v>
      </c>
      <c r="C4" s="103" t="s">
        <v>364</v>
      </c>
      <c r="D4" s="101" t="s">
        <v>365</v>
      </c>
      <c r="E4" t="s">
        <v>366</v>
      </c>
    </row>
    <row r="5" spans="1:5" x14ac:dyDescent="0.2">
      <c r="A5" s="101" t="s">
        <v>175</v>
      </c>
      <c r="B5" s="104" t="s">
        <v>347</v>
      </c>
      <c r="C5" s="104" t="s">
        <v>367</v>
      </c>
      <c r="D5" s="100" t="s">
        <v>368</v>
      </c>
      <c r="E5" t="s">
        <v>369</v>
      </c>
    </row>
    <row r="6" spans="1:5" x14ac:dyDescent="0.2">
      <c r="A6" s="101" t="s">
        <v>215</v>
      </c>
      <c r="B6" s="104" t="s">
        <v>349</v>
      </c>
      <c r="C6" s="103" t="s">
        <v>370</v>
      </c>
      <c r="D6" s="100" t="s">
        <v>371</v>
      </c>
      <c r="E6" t="s">
        <v>372</v>
      </c>
    </row>
    <row r="7" spans="1:5" x14ac:dyDescent="0.2">
      <c r="A7" s="101" t="s">
        <v>373</v>
      </c>
      <c r="B7" s="104" t="s">
        <v>350</v>
      </c>
      <c r="C7" s="103" t="s">
        <v>374</v>
      </c>
      <c r="D7" s="100" t="s">
        <v>375</v>
      </c>
      <c r="E7" t="s">
        <v>376</v>
      </c>
    </row>
    <row r="8" spans="1:5" x14ac:dyDescent="0.2">
      <c r="A8" s="101" t="s">
        <v>377</v>
      </c>
      <c r="B8" s="104" t="s">
        <v>352</v>
      </c>
      <c r="C8" s="101" t="s">
        <v>378</v>
      </c>
      <c r="D8" s="100" t="s">
        <v>379</v>
      </c>
      <c r="E8" t="s">
        <v>380</v>
      </c>
    </row>
    <row r="9" spans="1:5" x14ac:dyDescent="0.2">
      <c r="A9" s="101" t="s">
        <v>381</v>
      </c>
      <c r="B9" s="104" t="s">
        <v>345</v>
      </c>
      <c r="C9" s="103" t="s">
        <v>382</v>
      </c>
      <c r="D9" s="100" t="s">
        <v>383</v>
      </c>
      <c r="E9" t="s">
        <v>384</v>
      </c>
    </row>
    <row r="10" spans="1:5" x14ac:dyDescent="0.2">
      <c r="A10" s="101" t="s">
        <v>385</v>
      </c>
      <c r="B10" s="104" t="s">
        <v>346</v>
      </c>
      <c r="C10" s="103" t="s">
        <v>386</v>
      </c>
      <c r="D10" s="100" t="s">
        <v>387</v>
      </c>
      <c r="E10" t="s">
        <v>388</v>
      </c>
    </row>
    <row r="11" spans="1:5" x14ac:dyDescent="0.2">
      <c r="A11" s="101" t="s">
        <v>389</v>
      </c>
      <c r="B11" s="104" t="s">
        <v>346</v>
      </c>
      <c r="C11" s="103" t="s">
        <v>390</v>
      </c>
      <c r="D11" s="100" t="s">
        <v>391</v>
      </c>
      <c r="E11" t="s">
        <v>392</v>
      </c>
    </row>
    <row r="12" spans="1:5" x14ac:dyDescent="0.2">
      <c r="A12" s="100"/>
      <c r="B12" s="100"/>
      <c r="C12" s="100"/>
      <c r="D12" s="100"/>
    </row>
    <row r="13" spans="1:5" x14ac:dyDescent="0.2">
      <c r="A13" s="100"/>
      <c r="B13" s="100"/>
      <c r="C13" s="100"/>
      <c r="D13" s="100"/>
    </row>
    <row r="14" spans="1:5" x14ac:dyDescent="0.2">
      <c r="A14" s="101"/>
      <c r="B14" s="100"/>
      <c r="C14" s="100"/>
      <c r="D14" s="100"/>
    </row>
    <row r="15" spans="1:5" x14ac:dyDescent="0.2">
      <c r="A15" s="101"/>
      <c r="B15" s="102"/>
      <c r="C15" s="102"/>
      <c r="D15" s="100"/>
    </row>
    <row r="16" spans="1:5" x14ac:dyDescent="0.2">
      <c r="A16" s="101"/>
      <c r="B16" s="102"/>
      <c r="C16" s="104"/>
      <c r="D16" s="100"/>
    </row>
    <row r="17" spans="1:4" x14ac:dyDescent="0.2">
      <c r="A17" s="101"/>
      <c r="B17" s="102"/>
      <c r="C17" s="104"/>
      <c r="D17" s="100"/>
    </row>
    <row r="18" spans="1:4" x14ac:dyDescent="0.2">
      <c r="A18" s="101"/>
      <c r="B18" s="102"/>
      <c r="C18" s="103"/>
      <c r="D18" s="100"/>
    </row>
    <row r="19" spans="1:4" x14ac:dyDescent="0.2">
      <c r="A19" s="101"/>
      <c r="B19" s="100"/>
      <c r="C19" s="100"/>
      <c r="D19" s="100"/>
    </row>
    <row r="20" spans="1:4" x14ac:dyDescent="0.2">
      <c r="A20" s="100"/>
      <c r="B20" s="100"/>
      <c r="C20" s="100"/>
      <c r="D20" s="100"/>
    </row>
    <row r="21" spans="1:4" x14ac:dyDescent="0.2">
      <c r="A21" s="101"/>
      <c r="B21" s="100"/>
      <c r="C21" s="100"/>
      <c r="D21" s="100"/>
    </row>
    <row r="22" spans="1:4" x14ac:dyDescent="0.2">
      <c r="A22" s="100"/>
      <c r="B22" s="102"/>
      <c r="C22" s="102"/>
      <c r="D22" s="100"/>
    </row>
    <row r="23" spans="1:4" x14ac:dyDescent="0.2">
      <c r="A23" s="101"/>
      <c r="B23" s="102"/>
      <c r="C23" s="103"/>
      <c r="D23" s="100"/>
    </row>
    <row r="24" spans="1:4" x14ac:dyDescent="0.2">
      <c r="A24" s="101"/>
      <c r="B24" s="102"/>
      <c r="C24" s="103"/>
      <c r="D24" s="100"/>
    </row>
    <row r="25" spans="1:4" x14ac:dyDescent="0.2">
      <c r="A25" s="101"/>
      <c r="B25" s="102"/>
      <c r="C25" s="104"/>
      <c r="D25" s="100"/>
    </row>
    <row r="26" spans="1:4" x14ac:dyDescent="0.2">
      <c r="A26" s="101"/>
      <c r="B26" s="100"/>
      <c r="C26" s="100"/>
      <c r="D26" s="100"/>
    </row>
    <row r="27" spans="1:4" x14ac:dyDescent="0.2">
      <c r="A27" s="100"/>
      <c r="B27" s="100"/>
      <c r="C27" s="100"/>
      <c r="D27" s="100"/>
    </row>
    <row r="28" spans="1:4" x14ac:dyDescent="0.2">
      <c r="A28" s="101"/>
      <c r="B28" s="102"/>
      <c r="C28" s="101"/>
      <c r="D28" s="100"/>
    </row>
    <row r="29" spans="1:4" x14ac:dyDescent="0.2">
      <c r="A29" s="101"/>
      <c r="B29" s="102"/>
      <c r="C29" s="101"/>
      <c r="D29" s="100"/>
    </row>
  </sheetData>
  <sheetProtection algorithmName="SHA-512" hashValue="8rd0HjibhibftEmZfhRFNUT4nTDITSn1Ud8sggljBQA5AbJKHsYueSgdoQcQHLFpAC/iS6k+KtJ9/6ewGe/7fg==" saltValue="hH4neHMs0bdLin+Aj9NKI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F38FA-10F1-4E3C-86FD-7D1D02FEE5CE}">
  <sheetPr codeName="Sheet7"/>
  <dimension ref="A1:A245"/>
  <sheetViews>
    <sheetView workbookViewId="0">
      <selection activeCell="P33" sqref="P33:W33"/>
    </sheetView>
  </sheetViews>
  <sheetFormatPr defaultRowHeight="12.75" x14ac:dyDescent="0.2"/>
  <cols>
    <col min="1" max="1" width="29.42578125" bestFit="1" customWidth="1"/>
  </cols>
  <sheetData>
    <row r="1" spans="1:1" x14ac:dyDescent="0.2">
      <c r="A1" s="140" t="s">
        <v>393</v>
      </c>
    </row>
    <row r="2" spans="1:1" x14ac:dyDescent="0.2">
      <c r="A2" t="s">
        <v>394</v>
      </c>
    </row>
    <row r="3" spans="1:1" x14ac:dyDescent="0.2">
      <c r="A3" t="s">
        <v>395</v>
      </c>
    </row>
    <row r="4" spans="1:1" x14ac:dyDescent="0.2">
      <c r="A4" t="s">
        <v>396</v>
      </c>
    </row>
    <row r="5" spans="1:1" x14ac:dyDescent="0.2">
      <c r="A5" t="s">
        <v>397</v>
      </c>
    </row>
    <row r="6" spans="1:1" x14ac:dyDescent="0.2">
      <c r="A6" t="s">
        <v>398</v>
      </c>
    </row>
    <row r="7" spans="1:1" x14ac:dyDescent="0.2">
      <c r="A7" t="s">
        <v>399</v>
      </c>
    </row>
    <row r="8" spans="1:1" x14ac:dyDescent="0.2">
      <c r="A8" t="s">
        <v>400</v>
      </c>
    </row>
    <row r="9" spans="1:1" x14ac:dyDescent="0.2">
      <c r="A9" t="s">
        <v>401</v>
      </c>
    </row>
    <row r="10" spans="1:1" x14ac:dyDescent="0.2">
      <c r="A10" t="s">
        <v>402</v>
      </c>
    </row>
    <row r="11" spans="1:1" x14ac:dyDescent="0.2">
      <c r="A11" t="s">
        <v>403</v>
      </c>
    </row>
    <row r="12" spans="1:1" x14ac:dyDescent="0.2">
      <c r="A12" t="s">
        <v>404</v>
      </c>
    </row>
    <row r="13" spans="1:1" x14ac:dyDescent="0.2">
      <c r="A13" t="s">
        <v>405</v>
      </c>
    </row>
    <row r="14" spans="1:1" x14ac:dyDescent="0.2">
      <c r="A14" t="s">
        <v>406</v>
      </c>
    </row>
    <row r="15" spans="1:1" x14ac:dyDescent="0.2">
      <c r="A15" t="s">
        <v>407</v>
      </c>
    </row>
    <row r="16" spans="1:1" x14ac:dyDescent="0.2">
      <c r="A16" t="s">
        <v>408</v>
      </c>
    </row>
    <row r="17" spans="1:1" x14ac:dyDescent="0.2">
      <c r="A17" t="s">
        <v>409</v>
      </c>
    </row>
    <row r="18" spans="1:1" x14ac:dyDescent="0.2">
      <c r="A18" t="s">
        <v>410</v>
      </c>
    </row>
    <row r="19" spans="1:1" x14ac:dyDescent="0.2">
      <c r="A19" t="s">
        <v>411</v>
      </c>
    </row>
    <row r="20" spans="1:1" x14ac:dyDescent="0.2">
      <c r="A20" t="s">
        <v>412</v>
      </c>
    </row>
    <row r="21" spans="1:1" x14ac:dyDescent="0.2">
      <c r="A21" t="s">
        <v>413</v>
      </c>
    </row>
    <row r="22" spans="1:1" x14ac:dyDescent="0.2">
      <c r="A22" t="s">
        <v>414</v>
      </c>
    </row>
    <row r="23" spans="1:1" x14ac:dyDescent="0.2">
      <c r="A23" t="s">
        <v>415</v>
      </c>
    </row>
    <row r="24" spans="1:1" x14ac:dyDescent="0.2">
      <c r="A24" t="s">
        <v>416</v>
      </c>
    </row>
    <row r="25" spans="1:1" x14ac:dyDescent="0.2">
      <c r="A25" t="s">
        <v>417</v>
      </c>
    </row>
    <row r="26" spans="1:1" x14ac:dyDescent="0.2">
      <c r="A26" t="s">
        <v>418</v>
      </c>
    </row>
    <row r="27" spans="1:1" x14ac:dyDescent="0.2">
      <c r="A27" t="s">
        <v>419</v>
      </c>
    </row>
    <row r="28" spans="1:1" x14ac:dyDescent="0.2">
      <c r="A28" t="s">
        <v>420</v>
      </c>
    </row>
    <row r="29" spans="1:1" x14ac:dyDescent="0.2">
      <c r="A29" t="s">
        <v>421</v>
      </c>
    </row>
    <row r="30" spans="1:1" x14ac:dyDescent="0.2">
      <c r="A30" t="s">
        <v>422</v>
      </c>
    </row>
    <row r="31" spans="1:1" x14ac:dyDescent="0.2">
      <c r="A31" t="s">
        <v>423</v>
      </c>
    </row>
    <row r="32" spans="1:1" x14ac:dyDescent="0.2">
      <c r="A32" t="s">
        <v>424</v>
      </c>
    </row>
    <row r="33" spans="1:1" x14ac:dyDescent="0.2">
      <c r="A33" t="s">
        <v>425</v>
      </c>
    </row>
    <row r="34" spans="1:1" x14ac:dyDescent="0.2">
      <c r="A34" t="s">
        <v>426</v>
      </c>
    </row>
    <row r="35" spans="1:1" x14ac:dyDescent="0.2">
      <c r="A35" t="s">
        <v>427</v>
      </c>
    </row>
    <row r="36" spans="1:1" x14ac:dyDescent="0.2">
      <c r="A36" t="s">
        <v>428</v>
      </c>
    </row>
    <row r="37" spans="1:1" x14ac:dyDescent="0.2">
      <c r="A37" t="s">
        <v>429</v>
      </c>
    </row>
    <row r="38" spans="1:1" x14ac:dyDescent="0.2">
      <c r="A38" t="s">
        <v>430</v>
      </c>
    </row>
    <row r="39" spans="1:1" x14ac:dyDescent="0.2">
      <c r="A39" t="s">
        <v>431</v>
      </c>
    </row>
    <row r="40" spans="1:1" x14ac:dyDescent="0.2">
      <c r="A40" t="s">
        <v>432</v>
      </c>
    </row>
    <row r="41" spans="1:1" x14ac:dyDescent="0.2">
      <c r="A41" t="s">
        <v>433</v>
      </c>
    </row>
    <row r="42" spans="1:1" x14ac:dyDescent="0.2">
      <c r="A42" t="s">
        <v>434</v>
      </c>
    </row>
    <row r="43" spans="1:1" x14ac:dyDescent="0.2">
      <c r="A43" t="s">
        <v>435</v>
      </c>
    </row>
    <row r="44" spans="1:1" x14ac:dyDescent="0.2">
      <c r="A44" t="s">
        <v>436</v>
      </c>
    </row>
    <row r="45" spans="1:1" x14ac:dyDescent="0.2">
      <c r="A45" t="s">
        <v>437</v>
      </c>
    </row>
    <row r="46" spans="1:1" x14ac:dyDescent="0.2">
      <c r="A46" t="s">
        <v>438</v>
      </c>
    </row>
    <row r="47" spans="1:1" x14ac:dyDescent="0.2">
      <c r="A47" t="s">
        <v>439</v>
      </c>
    </row>
    <row r="48" spans="1:1" x14ac:dyDescent="0.2">
      <c r="A48" t="s">
        <v>440</v>
      </c>
    </row>
    <row r="49" spans="1:1" x14ac:dyDescent="0.2">
      <c r="A49" t="s">
        <v>441</v>
      </c>
    </row>
    <row r="50" spans="1:1" x14ac:dyDescent="0.2">
      <c r="A50" t="s">
        <v>442</v>
      </c>
    </row>
    <row r="51" spans="1:1" x14ac:dyDescent="0.2">
      <c r="A51" t="s">
        <v>443</v>
      </c>
    </row>
    <row r="52" spans="1:1" x14ac:dyDescent="0.2">
      <c r="A52" t="s">
        <v>444</v>
      </c>
    </row>
    <row r="53" spans="1:1" x14ac:dyDescent="0.2">
      <c r="A53" t="s">
        <v>445</v>
      </c>
    </row>
    <row r="54" spans="1:1" x14ac:dyDescent="0.2">
      <c r="A54" t="s">
        <v>446</v>
      </c>
    </row>
    <row r="55" spans="1:1" x14ac:dyDescent="0.2">
      <c r="A55" t="s">
        <v>447</v>
      </c>
    </row>
    <row r="56" spans="1:1" x14ac:dyDescent="0.2">
      <c r="A56" t="s">
        <v>448</v>
      </c>
    </row>
    <row r="57" spans="1:1" x14ac:dyDescent="0.2">
      <c r="A57" t="s">
        <v>449</v>
      </c>
    </row>
    <row r="58" spans="1:1" x14ac:dyDescent="0.2">
      <c r="A58" t="s">
        <v>450</v>
      </c>
    </row>
    <row r="59" spans="1:1" x14ac:dyDescent="0.2">
      <c r="A59" t="s">
        <v>451</v>
      </c>
    </row>
    <row r="60" spans="1:1" x14ac:dyDescent="0.2">
      <c r="A60" t="s">
        <v>452</v>
      </c>
    </row>
    <row r="61" spans="1:1" x14ac:dyDescent="0.2">
      <c r="A61" t="s">
        <v>453</v>
      </c>
    </row>
    <row r="62" spans="1:1" x14ac:dyDescent="0.2">
      <c r="A62" t="s">
        <v>454</v>
      </c>
    </row>
    <row r="63" spans="1:1" x14ac:dyDescent="0.2">
      <c r="A63" t="s">
        <v>455</v>
      </c>
    </row>
    <row r="64" spans="1:1" x14ac:dyDescent="0.2">
      <c r="A64" t="s">
        <v>456</v>
      </c>
    </row>
    <row r="65" spans="1:1" x14ac:dyDescent="0.2">
      <c r="A65" t="s">
        <v>457</v>
      </c>
    </row>
    <row r="66" spans="1:1" x14ac:dyDescent="0.2">
      <c r="A66" t="s">
        <v>458</v>
      </c>
    </row>
    <row r="67" spans="1:1" x14ac:dyDescent="0.2">
      <c r="A67" t="s">
        <v>459</v>
      </c>
    </row>
    <row r="68" spans="1:1" x14ac:dyDescent="0.2">
      <c r="A68" t="s">
        <v>460</v>
      </c>
    </row>
    <row r="69" spans="1:1" x14ac:dyDescent="0.2">
      <c r="A69" t="s">
        <v>461</v>
      </c>
    </row>
    <row r="70" spans="1:1" x14ac:dyDescent="0.2">
      <c r="A70" t="s">
        <v>462</v>
      </c>
    </row>
    <row r="71" spans="1:1" x14ac:dyDescent="0.2">
      <c r="A71" t="s">
        <v>463</v>
      </c>
    </row>
    <row r="72" spans="1:1" x14ac:dyDescent="0.2">
      <c r="A72" t="s">
        <v>464</v>
      </c>
    </row>
    <row r="73" spans="1:1" x14ac:dyDescent="0.2">
      <c r="A73" t="s">
        <v>465</v>
      </c>
    </row>
    <row r="74" spans="1:1" x14ac:dyDescent="0.2">
      <c r="A74" t="s">
        <v>466</v>
      </c>
    </row>
    <row r="75" spans="1:1" x14ac:dyDescent="0.2">
      <c r="A75" t="s">
        <v>467</v>
      </c>
    </row>
    <row r="76" spans="1:1" x14ac:dyDescent="0.2">
      <c r="A76" t="s">
        <v>468</v>
      </c>
    </row>
    <row r="77" spans="1:1" x14ac:dyDescent="0.2">
      <c r="A77" t="s">
        <v>469</v>
      </c>
    </row>
    <row r="78" spans="1:1" x14ac:dyDescent="0.2">
      <c r="A78" t="s">
        <v>470</v>
      </c>
    </row>
    <row r="79" spans="1:1" x14ac:dyDescent="0.2">
      <c r="A79" t="s">
        <v>471</v>
      </c>
    </row>
    <row r="80" spans="1:1" x14ac:dyDescent="0.2">
      <c r="A80" t="s">
        <v>472</v>
      </c>
    </row>
    <row r="81" spans="1:1" x14ac:dyDescent="0.2">
      <c r="A81" t="s">
        <v>473</v>
      </c>
    </row>
    <row r="82" spans="1:1" x14ac:dyDescent="0.2">
      <c r="A82" t="s">
        <v>474</v>
      </c>
    </row>
    <row r="83" spans="1:1" x14ac:dyDescent="0.2">
      <c r="A83" t="s">
        <v>475</v>
      </c>
    </row>
    <row r="84" spans="1:1" x14ac:dyDescent="0.2">
      <c r="A84" t="s">
        <v>476</v>
      </c>
    </row>
    <row r="85" spans="1:1" x14ac:dyDescent="0.2">
      <c r="A85" t="s">
        <v>477</v>
      </c>
    </row>
    <row r="86" spans="1:1" x14ac:dyDescent="0.2">
      <c r="A86" t="s">
        <v>478</v>
      </c>
    </row>
    <row r="87" spans="1:1" x14ac:dyDescent="0.2">
      <c r="A87" t="s">
        <v>479</v>
      </c>
    </row>
    <row r="88" spans="1:1" x14ac:dyDescent="0.2">
      <c r="A88" t="s">
        <v>480</v>
      </c>
    </row>
    <row r="89" spans="1:1" x14ac:dyDescent="0.2">
      <c r="A89" t="s">
        <v>481</v>
      </c>
    </row>
    <row r="90" spans="1:1" x14ac:dyDescent="0.2">
      <c r="A90" t="s">
        <v>482</v>
      </c>
    </row>
    <row r="91" spans="1:1" x14ac:dyDescent="0.2">
      <c r="A91" t="s">
        <v>483</v>
      </c>
    </row>
    <row r="92" spans="1:1" x14ac:dyDescent="0.2">
      <c r="A92" t="s">
        <v>484</v>
      </c>
    </row>
    <row r="93" spans="1:1" x14ac:dyDescent="0.2">
      <c r="A93" t="s">
        <v>485</v>
      </c>
    </row>
    <row r="94" spans="1:1" x14ac:dyDescent="0.2">
      <c r="A94" t="s">
        <v>486</v>
      </c>
    </row>
    <row r="95" spans="1:1" x14ac:dyDescent="0.2">
      <c r="A95" t="s">
        <v>487</v>
      </c>
    </row>
    <row r="96" spans="1:1" x14ac:dyDescent="0.2">
      <c r="A96" t="s">
        <v>488</v>
      </c>
    </row>
    <row r="97" spans="1:1" x14ac:dyDescent="0.2">
      <c r="A97" t="s">
        <v>489</v>
      </c>
    </row>
    <row r="98" spans="1:1" x14ac:dyDescent="0.2">
      <c r="A98" t="s">
        <v>490</v>
      </c>
    </row>
    <row r="99" spans="1:1" x14ac:dyDescent="0.2">
      <c r="A99" t="s">
        <v>491</v>
      </c>
    </row>
    <row r="100" spans="1:1" x14ac:dyDescent="0.2">
      <c r="A100" t="s">
        <v>492</v>
      </c>
    </row>
    <row r="101" spans="1:1" x14ac:dyDescent="0.2">
      <c r="A101" t="s">
        <v>493</v>
      </c>
    </row>
    <row r="102" spans="1:1" x14ac:dyDescent="0.2">
      <c r="A102" t="s">
        <v>494</v>
      </c>
    </row>
    <row r="103" spans="1:1" x14ac:dyDescent="0.2">
      <c r="A103" t="s">
        <v>495</v>
      </c>
    </row>
    <row r="104" spans="1:1" x14ac:dyDescent="0.2">
      <c r="A104" t="s">
        <v>496</v>
      </c>
    </row>
    <row r="105" spans="1:1" x14ac:dyDescent="0.2">
      <c r="A105" t="s">
        <v>497</v>
      </c>
    </row>
    <row r="106" spans="1:1" x14ac:dyDescent="0.2">
      <c r="A106" t="s">
        <v>498</v>
      </c>
    </row>
    <row r="107" spans="1:1" x14ac:dyDescent="0.2">
      <c r="A107" t="s">
        <v>499</v>
      </c>
    </row>
    <row r="108" spans="1:1" x14ac:dyDescent="0.2">
      <c r="A108" t="s">
        <v>500</v>
      </c>
    </row>
    <row r="109" spans="1:1" x14ac:dyDescent="0.2">
      <c r="A109" t="s">
        <v>501</v>
      </c>
    </row>
    <row r="110" spans="1:1" x14ac:dyDescent="0.2">
      <c r="A110" t="s">
        <v>502</v>
      </c>
    </row>
    <row r="111" spans="1:1" x14ac:dyDescent="0.2">
      <c r="A111" t="s">
        <v>503</v>
      </c>
    </row>
    <row r="112" spans="1:1" x14ac:dyDescent="0.2">
      <c r="A112" t="s">
        <v>504</v>
      </c>
    </row>
    <row r="113" spans="1:1" x14ac:dyDescent="0.2">
      <c r="A113" t="s">
        <v>505</v>
      </c>
    </row>
    <row r="114" spans="1:1" x14ac:dyDescent="0.2">
      <c r="A114" t="s">
        <v>506</v>
      </c>
    </row>
    <row r="115" spans="1:1" x14ac:dyDescent="0.2">
      <c r="A115" t="s">
        <v>507</v>
      </c>
    </row>
    <row r="116" spans="1:1" x14ac:dyDescent="0.2">
      <c r="A116" t="s">
        <v>508</v>
      </c>
    </row>
    <row r="117" spans="1:1" x14ac:dyDescent="0.2">
      <c r="A117" t="s">
        <v>509</v>
      </c>
    </row>
    <row r="118" spans="1:1" x14ac:dyDescent="0.2">
      <c r="A118" t="s">
        <v>510</v>
      </c>
    </row>
    <row r="119" spans="1:1" x14ac:dyDescent="0.2">
      <c r="A119" t="s">
        <v>511</v>
      </c>
    </row>
    <row r="120" spans="1:1" x14ac:dyDescent="0.2">
      <c r="A120" t="s">
        <v>512</v>
      </c>
    </row>
    <row r="121" spans="1:1" x14ac:dyDescent="0.2">
      <c r="A121" t="s">
        <v>513</v>
      </c>
    </row>
    <row r="122" spans="1:1" x14ac:dyDescent="0.2">
      <c r="A122" t="s">
        <v>514</v>
      </c>
    </row>
    <row r="123" spans="1:1" x14ac:dyDescent="0.2">
      <c r="A123" t="s">
        <v>515</v>
      </c>
    </row>
    <row r="124" spans="1:1" x14ac:dyDescent="0.2">
      <c r="A124" t="s">
        <v>516</v>
      </c>
    </row>
    <row r="125" spans="1:1" x14ac:dyDescent="0.2">
      <c r="A125" t="s">
        <v>517</v>
      </c>
    </row>
    <row r="126" spans="1:1" x14ac:dyDescent="0.2">
      <c r="A126" t="s">
        <v>518</v>
      </c>
    </row>
    <row r="127" spans="1:1" x14ac:dyDescent="0.2">
      <c r="A127" t="s">
        <v>519</v>
      </c>
    </row>
    <row r="128" spans="1:1" x14ac:dyDescent="0.2">
      <c r="A128" t="s">
        <v>520</v>
      </c>
    </row>
    <row r="129" spans="1:1" x14ac:dyDescent="0.2">
      <c r="A129" t="s">
        <v>521</v>
      </c>
    </row>
    <row r="130" spans="1:1" x14ac:dyDescent="0.2">
      <c r="A130" t="s">
        <v>522</v>
      </c>
    </row>
    <row r="131" spans="1:1" x14ac:dyDescent="0.2">
      <c r="A131" t="s">
        <v>523</v>
      </c>
    </row>
    <row r="132" spans="1:1" x14ac:dyDescent="0.2">
      <c r="A132" t="s">
        <v>524</v>
      </c>
    </row>
    <row r="133" spans="1:1" x14ac:dyDescent="0.2">
      <c r="A133" t="s">
        <v>525</v>
      </c>
    </row>
    <row r="134" spans="1:1" x14ac:dyDescent="0.2">
      <c r="A134" t="s">
        <v>526</v>
      </c>
    </row>
    <row r="135" spans="1:1" x14ac:dyDescent="0.2">
      <c r="A135" t="s">
        <v>527</v>
      </c>
    </row>
    <row r="136" spans="1:1" x14ac:dyDescent="0.2">
      <c r="A136" t="s">
        <v>528</v>
      </c>
    </row>
    <row r="137" spans="1:1" x14ac:dyDescent="0.2">
      <c r="A137" t="s">
        <v>529</v>
      </c>
    </row>
    <row r="138" spans="1:1" x14ac:dyDescent="0.2">
      <c r="A138" t="s">
        <v>530</v>
      </c>
    </row>
    <row r="139" spans="1:1" x14ac:dyDescent="0.2">
      <c r="A139" t="s">
        <v>531</v>
      </c>
    </row>
    <row r="140" spans="1:1" x14ac:dyDescent="0.2">
      <c r="A140" t="s">
        <v>532</v>
      </c>
    </row>
    <row r="141" spans="1:1" x14ac:dyDescent="0.2">
      <c r="A141" t="s">
        <v>533</v>
      </c>
    </row>
    <row r="142" spans="1:1" x14ac:dyDescent="0.2">
      <c r="A142" t="s">
        <v>534</v>
      </c>
    </row>
    <row r="143" spans="1:1" x14ac:dyDescent="0.2">
      <c r="A143" t="s">
        <v>535</v>
      </c>
    </row>
    <row r="144" spans="1:1" x14ac:dyDescent="0.2">
      <c r="A144" t="s">
        <v>536</v>
      </c>
    </row>
    <row r="145" spans="1:1" x14ac:dyDescent="0.2">
      <c r="A145" t="s">
        <v>537</v>
      </c>
    </row>
    <row r="146" spans="1:1" x14ac:dyDescent="0.2">
      <c r="A146" t="s">
        <v>538</v>
      </c>
    </row>
    <row r="147" spans="1:1" x14ac:dyDescent="0.2">
      <c r="A147" t="s">
        <v>539</v>
      </c>
    </row>
    <row r="148" spans="1:1" x14ac:dyDescent="0.2">
      <c r="A148" t="s">
        <v>540</v>
      </c>
    </row>
    <row r="149" spans="1:1" x14ac:dyDescent="0.2">
      <c r="A149" t="s">
        <v>541</v>
      </c>
    </row>
    <row r="150" spans="1:1" x14ac:dyDescent="0.2">
      <c r="A150" t="s">
        <v>542</v>
      </c>
    </row>
    <row r="151" spans="1:1" x14ac:dyDescent="0.2">
      <c r="A151" t="s">
        <v>543</v>
      </c>
    </row>
    <row r="152" spans="1:1" x14ac:dyDescent="0.2">
      <c r="A152" t="s">
        <v>544</v>
      </c>
    </row>
    <row r="153" spans="1:1" x14ac:dyDescent="0.2">
      <c r="A153" t="s">
        <v>545</v>
      </c>
    </row>
    <row r="154" spans="1:1" x14ac:dyDescent="0.2">
      <c r="A154" t="s">
        <v>546</v>
      </c>
    </row>
    <row r="155" spans="1:1" x14ac:dyDescent="0.2">
      <c r="A155" t="s">
        <v>547</v>
      </c>
    </row>
    <row r="156" spans="1:1" x14ac:dyDescent="0.2">
      <c r="A156" t="s">
        <v>548</v>
      </c>
    </row>
    <row r="157" spans="1:1" x14ac:dyDescent="0.2">
      <c r="A157" t="s">
        <v>549</v>
      </c>
    </row>
    <row r="158" spans="1:1" x14ac:dyDescent="0.2">
      <c r="A158" t="s">
        <v>550</v>
      </c>
    </row>
    <row r="159" spans="1:1" x14ac:dyDescent="0.2">
      <c r="A159" t="s">
        <v>551</v>
      </c>
    </row>
    <row r="160" spans="1:1" x14ac:dyDescent="0.2">
      <c r="A160" t="s">
        <v>552</v>
      </c>
    </row>
    <row r="161" spans="1:1" x14ac:dyDescent="0.2">
      <c r="A161" t="s">
        <v>553</v>
      </c>
    </row>
    <row r="162" spans="1:1" x14ac:dyDescent="0.2">
      <c r="A162" t="s">
        <v>554</v>
      </c>
    </row>
    <row r="163" spans="1:1" x14ac:dyDescent="0.2">
      <c r="A163" t="s">
        <v>555</v>
      </c>
    </row>
    <row r="164" spans="1:1" x14ac:dyDescent="0.2">
      <c r="A164" t="s">
        <v>556</v>
      </c>
    </row>
    <row r="165" spans="1:1" x14ac:dyDescent="0.2">
      <c r="A165" t="s">
        <v>557</v>
      </c>
    </row>
    <row r="166" spans="1:1" x14ac:dyDescent="0.2">
      <c r="A166" t="s">
        <v>558</v>
      </c>
    </row>
    <row r="167" spans="1:1" x14ac:dyDescent="0.2">
      <c r="A167" t="s">
        <v>559</v>
      </c>
    </row>
    <row r="168" spans="1:1" x14ac:dyDescent="0.2">
      <c r="A168" t="s">
        <v>560</v>
      </c>
    </row>
    <row r="169" spans="1:1" x14ac:dyDescent="0.2">
      <c r="A169" t="s">
        <v>561</v>
      </c>
    </row>
    <row r="170" spans="1:1" x14ac:dyDescent="0.2">
      <c r="A170" t="s">
        <v>562</v>
      </c>
    </row>
    <row r="171" spans="1:1" x14ac:dyDescent="0.2">
      <c r="A171" t="s">
        <v>563</v>
      </c>
    </row>
    <row r="172" spans="1:1" x14ac:dyDescent="0.2">
      <c r="A172" t="s">
        <v>564</v>
      </c>
    </row>
    <row r="173" spans="1:1" x14ac:dyDescent="0.2">
      <c r="A173" t="s">
        <v>565</v>
      </c>
    </row>
    <row r="174" spans="1:1" x14ac:dyDescent="0.2">
      <c r="A174" t="s">
        <v>566</v>
      </c>
    </row>
    <row r="175" spans="1:1" x14ac:dyDescent="0.2">
      <c r="A175" t="s">
        <v>567</v>
      </c>
    </row>
    <row r="176" spans="1:1" x14ac:dyDescent="0.2">
      <c r="A176" t="s">
        <v>568</v>
      </c>
    </row>
    <row r="177" spans="1:1" x14ac:dyDescent="0.2">
      <c r="A177" t="s">
        <v>569</v>
      </c>
    </row>
    <row r="178" spans="1:1" x14ac:dyDescent="0.2">
      <c r="A178" t="s">
        <v>570</v>
      </c>
    </row>
    <row r="179" spans="1:1" x14ac:dyDescent="0.2">
      <c r="A179" t="s">
        <v>571</v>
      </c>
    </row>
    <row r="180" spans="1:1" x14ac:dyDescent="0.2">
      <c r="A180" t="s">
        <v>572</v>
      </c>
    </row>
    <row r="181" spans="1:1" x14ac:dyDescent="0.2">
      <c r="A181" t="s">
        <v>573</v>
      </c>
    </row>
    <row r="182" spans="1:1" x14ac:dyDescent="0.2">
      <c r="A182" t="s">
        <v>574</v>
      </c>
    </row>
    <row r="183" spans="1:1" x14ac:dyDescent="0.2">
      <c r="A183" t="s">
        <v>575</v>
      </c>
    </row>
    <row r="184" spans="1:1" x14ac:dyDescent="0.2">
      <c r="A184" t="s">
        <v>576</v>
      </c>
    </row>
    <row r="185" spans="1:1" x14ac:dyDescent="0.2">
      <c r="A185" t="s">
        <v>577</v>
      </c>
    </row>
    <row r="186" spans="1:1" x14ac:dyDescent="0.2">
      <c r="A186" t="s">
        <v>578</v>
      </c>
    </row>
    <row r="187" spans="1:1" x14ac:dyDescent="0.2">
      <c r="A187" t="s">
        <v>579</v>
      </c>
    </row>
    <row r="188" spans="1:1" x14ac:dyDescent="0.2">
      <c r="A188" t="s">
        <v>580</v>
      </c>
    </row>
    <row r="189" spans="1:1" x14ac:dyDescent="0.2">
      <c r="A189" t="s">
        <v>581</v>
      </c>
    </row>
    <row r="190" spans="1:1" x14ac:dyDescent="0.2">
      <c r="A190" t="s">
        <v>582</v>
      </c>
    </row>
    <row r="191" spans="1:1" x14ac:dyDescent="0.2">
      <c r="A191" t="s">
        <v>583</v>
      </c>
    </row>
    <row r="192" spans="1:1" x14ac:dyDescent="0.2">
      <c r="A192" t="s">
        <v>584</v>
      </c>
    </row>
    <row r="193" spans="1:1" x14ac:dyDescent="0.2">
      <c r="A193" t="s">
        <v>585</v>
      </c>
    </row>
    <row r="194" spans="1:1" x14ac:dyDescent="0.2">
      <c r="A194" t="s">
        <v>586</v>
      </c>
    </row>
    <row r="195" spans="1:1" x14ac:dyDescent="0.2">
      <c r="A195" t="s">
        <v>587</v>
      </c>
    </row>
    <row r="196" spans="1:1" x14ac:dyDescent="0.2">
      <c r="A196" t="s">
        <v>588</v>
      </c>
    </row>
    <row r="197" spans="1:1" x14ac:dyDescent="0.2">
      <c r="A197" t="s">
        <v>589</v>
      </c>
    </row>
    <row r="198" spans="1:1" x14ac:dyDescent="0.2">
      <c r="A198" t="s">
        <v>590</v>
      </c>
    </row>
    <row r="199" spans="1:1" x14ac:dyDescent="0.2">
      <c r="A199" t="s">
        <v>591</v>
      </c>
    </row>
    <row r="200" spans="1:1" x14ac:dyDescent="0.2">
      <c r="A200" t="s">
        <v>592</v>
      </c>
    </row>
    <row r="201" spans="1:1" x14ac:dyDescent="0.2">
      <c r="A201" t="s">
        <v>593</v>
      </c>
    </row>
    <row r="202" spans="1:1" x14ac:dyDescent="0.2">
      <c r="A202" t="s">
        <v>594</v>
      </c>
    </row>
    <row r="203" spans="1:1" x14ac:dyDescent="0.2">
      <c r="A203" t="s">
        <v>595</v>
      </c>
    </row>
    <row r="204" spans="1:1" x14ac:dyDescent="0.2">
      <c r="A204" t="s">
        <v>596</v>
      </c>
    </row>
    <row r="205" spans="1:1" x14ac:dyDescent="0.2">
      <c r="A205" t="s">
        <v>457</v>
      </c>
    </row>
    <row r="206" spans="1:1" x14ac:dyDescent="0.2">
      <c r="A206" t="s">
        <v>162</v>
      </c>
    </row>
    <row r="207" spans="1:1" x14ac:dyDescent="0.2">
      <c r="A207" t="s">
        <v>597</v>
      </c>
    </row>
    <row r="208" spans="1:1" x14ac:dyDescent="0.2">
      <c r="A208" t="s">
        <v>598</v>
      </c>
    </row>
    <row r="209" spans="1:1" x14ac:dyDescent="0.2">
      <c r="A209" t="s">
        <v>599</v>
      </c>
    </row>
    <row r="210" spans="1:1" x14ac:dyDescent="0.2">
      <c r="A210" t="s">
        <v>600</v>
      </c>
    </row>
    <row r="211" spans="1:1" x14ac:dyDescent="0.2">
      <c r="A211" t="s">
        <v>601</v>
      </c>
    </row>
    <row r="212" spans="1:1" x14ac:dyDescent="0.2">
      <c r="A212" t="s">
        <v>602</v>
      </c>
    </row>
    <row r="213" spans="1:1" x14ac:dyDescent="0.2">
      <c r="A213" t="s">
        <v>603</v>
      </c>
    </row>
    <row r="214" spans="1:1" x14ac:dyDescent="0.2">
      <c r="A214" t="s">
        <v>604</v>
      </c>
    </row>
    <row r="215" spans="1:1" x14ac:dyDescent="0.2">
      <c r="A215" t="s">
        <v>605</v>
      </c>
    </row>
    <row r="216" spans="1:1" x14ac:dyDescent="0.2">
      <c r="A216" t="s">
        <v>606</v>
      </c>
    </row>
    <row r="217" spans="1:1" x14ac:dyDescent="0.2">
      <c r="A217" t="s">
        <v>607</v>
      </c>
    </row>
    <row r="218" spans="1:1" x14ac:dyDescent="0.2">
      <c r="A218" t="s">
        <v>608</v>
      </c>
    </row>
    <row r="219" spans="1:1" x14ac:dyDescent="0.2">
      <c r="A219" t="s">
        <v>609</v>
      </c>
    </row>
    <row r="220" spans="1:1" x14ac:dyDescent="0.2">
      <c r="A220" t="s">
        <v>610</v>
      </c>
    </row>
    <row r="221" spans="1:1" x14ac:dyDescent="0.2">
      <c r="A221" t="s">
        <v>611</v>
      </c>
    </row>
    <row r="222" spans="1:1" x14ac:dyDescent="0.2">
      <c r="A222" t="s">
        <v>612</v>
      </c>
    </row>
    <row r="223" spans="1:1" x14ac:dyDescent="0.2">
      <c r="A223" t="s">
        <v>613</v>
      </c>
    </row>
    <row r="224" spans="1:1" x14ac:dyDescent="0.2">
      <c r="A224" t="s">
        <v>614</v>
      </c>
    </row>
    <row r="225" spans="1:1" x14ac:dyDescent="0.2">
      <c r="A225" t="s">
        <v>615</v>
      </c>
    </row>
    <row r="226" spans="1:1" x14ac:dyDescent="0.2">
      <c r="A226" t="s">
        <v>616</v>
      </c>
    </row>
    <row r="227" spans="1:1" x14ac:dyDescent="0.2">
      <c r="A227" t="s">
        <v>617</v>
      </c>
    </row>
    <row r="228" spans="1:1" x14ac:dyDescent="0.2">
      <c r="A228" t="s">
        <v>618</v>
      </c>
    </row>
    <row r="229" spans="1:1" x14ac:dyDescent="0.2">
      <c r="A229" t="s">
        <v>619</v>
      </c>
    </row>
    <row r="230" spans="1:1" x14ac:dyDescent="0.2">
      <c r="A230" t="s">
        <v>620</v>
      </c>
    </row>
    <row r="231" spans="1:1" x14ac:dyDescent="0.2">
      <c r="A231" t="s">
        <v>621</v>
      </c>
    </row>
    <row r="232" spans="1:1" x14ac:dyDescent="0.2">
      <c r="A232" t="s">
        <v>622</v>
      </c>
    </row>
    <row r="233" spans="1:1" x14ac:dyDescent="0.2">
      <c r="A233" t="s">
        <v>623</v>
      </c>
    </row>
    <row r="234" spans="1:1" x14ac:dyDescent="0.2">
      <c r="A234" t="s">
        <v>624</v>
      </c>
    </row>
    <row r="235" spans="1:1" x14ac:dyDescent="0.2">
      <c r="A235" t="s">
        <v>625</v>
      </c>
    </row>
    <row r="236" spans="1:1" x14ac:dyDescent="0.2">
      <c r="A236" t="s">
        <v>626</v>
      </c>
    </row>
    <row r="237" spans="1:1" x14ac:dyDescent="0.2">
      <c r="A237" t="s">
        <v>627</v>
      </c>
    </row>
    <row r="238" spans="1:1" x14ac:dyDescent="0.2">
      <c r="A238" t="s">
        <v>628</v>
      </c>
    </row>
    <row r="239" spans="1:1" x14ac:dyDescent="0.2">
      <c r="A239" t="s">
        <v>629</v>
      </c>
    </row>
    <row r="240" spans="1:1" x14ac:dyDescent="0.2">
      <c r="A240" t="s">
        <v>630</v>
      </c>
    </row>
    <row r="241" spans="1:1" x14ac:dyDescent="0.2">
      <c r="A241" t="s">
        <v>631</v>
      </c>
    </row>
    <row r="242" spans="1:1" x14ac:dyDescent="0.2">
      <c r="A242" t="s">
        <v>632</v>
      </c>
    </row>
    <row r="243" spans="1:1" x14ac:dyDescent="0.2">
      <c r="A243" t="s">
        <v>633</v>
      </c>
    </row>
    <row r="244" spans="1:1" x14ac:dyDescent="0.2">
      <c r="A244" t="s">
        <v>634</v>
      </c>
    </row>
    <row r="245" spans="1:1" x14ac:dyDescent="0.2">
      <c r="A245" t="s">
        <v>635</v>
      </c>
    </row>
  </sheetData>
  <sheetProtection algorithmName="SHA-512" hashValue="s9pHlElNGWa9F4ALW9BFfpZUWy0x7+aNuAGDOprDt/AX3wRC/0YjmDkm9zbdbuvx5Y3bGma9VXIiWbXc/q07jQ==" saltValue="AL0QQUf5Bu0W3J+P61tdI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128F5-826A-4A1F-B82B-3960FF926C40}">
  <sheetPr codeName="Sheet8"/>
  <dimension ref="A1:I51"/>
  <sheetViews>
    <sheetView workbookViewId="0">
      <selection activeCell="P33" sqref="P33:W33"/>
    </sheetView>
  </sheetViews>
  <sheetFormatPr defaultColWidth="9.140625" defaultRowHeight="12.75" x14ac:dyDescent="0.2"/>
  <cols>
    <col min="1" max="1" width="11.140625" style="33" bestFit="1" customWidth="1"/>
    <col min="2" max="2" width="9.140625" style="33"/>
    <col min="3" max="3" width="20.5703125" style="33" customWidth="1"/>
    <col min="4" max="16384" width="9.140625" style="33"/>
  </cols>
  <sheetData>
    <row r="1" spans="1:9" x14ac:dyDescent="0.2">
      <c r="A1" s="147" t="s">
        <v>636</v>
      </c>
      <c r="B1" s="147" t="s">
        <v>637</v>
      </c>
      <c r="C1" s="147" t="s">
        <v>638</v>
      </c>
      <c r="D1" s="147" t="s">
        <v>639</v>
      </c>
      <c r="E1" s="147" t="s">
        <v>640</v>
      </c>
      <c r="F1" s="147" t="s">
        <v>641</v>
      </c>
      <c r="G1" s="147" t="s">
        <v>642</v>
      </c>
      <c r="H1" s="147" t="s">
        <v>643</v>
      </c>
      <c r="I1" s="147" t="s">
        <v>644</v>
      </c>
    </row>
    <row r="2" spans="1:9" x14ac:dyDescent="0.2">
      <c r="A2" s="134" t="str">
        <f>IF(AND(D2="",E2="",F2="",G2="",H2="",I2=""),"",'(3) Imports'!$J$21)</f>
        <v/>
      </c>
      <c r="B2" s="134" t="str">
        <f>IF(AND(D2="",E2="",F2="",G2="",H2="",I2=""),"",'(3) Imports'!B33)</f>
        <v/>
      </c>
      <c r="C2" s="134" t="str">
        <f>IF(AND(D2="",E2="",F2="",G2="",H2="",I2=""),"",'(3) Imports'!O33)</f>
        <v/>
      </c>
      <c r="D2" s="134" t="str">
        <f>IF(ISBLANK('(3) Imports'!P33),"",LOOKUP('(3) Imports'!P33,Ports!$A$2:$A$11,Ports!$C$2:$C$11))</f>
        <v/>
      </c>
      <c r="E2" s="134" t="str">
        <f>IF(ISBLANK('(3) Imports'!P33),"",LOOKUP('(3) Imports'!P33,Ports!$A$2:$A$11,Ports!$E$2:$E$11))</f>
        <v/>
      </c>
      <c r="F2" s="134" t="str">
        <f>IF('(3) Imports'!AA33&gt;0,'(3) Imports'!AA33,"")</f>
        <v/>
      </c>
      <c r="G2" s="143" t="str">
        <f>IF('(3) Imports'!AG33&gt;0,'(3) Imports'!AG33,"")</f>
        <v/>
      </c>
      <c r="H2" s="134" t="str">
        <f>IF(AND(ISBLANK('(3) Imports'!AL33),ISBLANK('(3) Imports'!AN33),ISBLANK('(3) Imports'!AO33)),"",CONCATENATE('(3) Imports'!AL33,'(3) Imports'!AM33,'(3) Imports'!AN33,'(3) Imports'!AO33))</f>
        <v/>
      </c>
      <c r="I2" s="134" t="str">
        <f>IF(AND(ISBLANK('(3) Imports'!AP33),ISBLANK('(3) Imports'!AQ33),ISBLANK('(3) Imports'!AS33),ISBLANK('(3) Imports'!AT33)),"",CONCATENATE('(3) Imports'!AP33,'(3) Imports'!AQ33,'(3) Imports'!AR33,'(3) Imports'!AS33,'(3) Imports'!AT33))</f>
        <v/>
      </c>
    </row>
    <row r="3" spans="1:9" x14ac:dyDescent="0.2">
      <c r="A3" s="134" t="str">
        <f>IF(AND(D3="",E3="",F3="",G3="",H3="",I3=""),"",'(3) Imports'!$J$21)</f>
        <v/>
      </c>
      <c r="B3" s="134" t="str">
        <f>IF(AND(D3="",E3="",F3="",G3="",H3="",I3=""),"",'(3) Imports'!B34)</f>
        <v/>
      </c>
      <c r="C3" s="134" t="str">
        <f>IF(AND(D3="",E3="",F3="",G3="",H3="",I3=""),"",'(3) Imports'!O34)</f>
        <v/>
      </c>
      <c r="D3" s="134" t="str">
        <f>IF(ISBLANK('(3) Imports'!P34),"",LOOKUP('(3) Imports'!P34,Ports!$A$2:$A$11,Ports!$C$2:$C$11))</f>
        <v/>
      </c>
      <c r="E3" s="134" t="str">
        <f>IF(ISBLANK('(3) Imports'!P34),"",LOOKUP('(3) Imports'!P34,Ports!$A$2:$A$11,Ports!$E$2:$E$11))</f>
        <v/>
      </c>
      <c r="F3" s="134" t="str">
        <f>IF('(3) Imports'!AA34&gt;0,'(3) Imports'!AA34,"")</f>
        <v/>
      </c>
      <c r="G3" s="143" t="str">
        <f>IF('(3) Imports'!AG34&gt;0,'(3) Imports'!AG34,"")</f>
        <v/>
      </c>
      <c r="H3" s="134" t="str">
        <f>IF(AND(ISBLANK('(3) Imports'!AL34),ISBLANK('(3) Imports'!AN34),ISBLANK('(3) Imports'!AO34)),"",CONCATENATE('(3) Imports'!AL34,'(3) Imports'!AM34,'(3) Imports'!AN34,'(3) Imports'!AO34))</f>
        <v/>
      </c>
      <c r="I3" s="134" t="str">
        <f>IF(AND(ISBLANK('(3) Imports'!AP34),ISBLANK('(3) Imports'!AQ34),ISBLANK('(3) Imports'!AS34),ISBLANK('(3) Imports'!AT34)),"",CONCATENATE('(3) Imports'!AP34,'(3) Imports'!AQ34,'(3) Imports'!AR34,'(3) Imports'!AS34,'(3) Imports'!AT34))</f>
        <v/>
      </c>
    </row>
    <row r="4" spans="1:9" x14ac:dyDescent="0.2">
      <c r="A4" s="134" t="str">
        <f>IF(AND(D4="",E4="",F4="",G4="",H4="",I4=""),"",'(3) Imports'!$J$21)</f>
        <v/>
      </c>
      <c r="B4" s="134" t="str">
        <f>IF(AND(D4="",E4="",F4="",G4="",H4="",I4=""),"",'(3) Imports'!B35)</f>
        <v/>
      </c>
      <c r="C4" s="134" t="str">
        <f>IF(AND(D4="",E4="",F4="",G4="",H4="",I4=""),"",'(3) Imports'!O35)</f>
        <v/>
      </c>
      <c r="D4" s="134" t="str">
        <f>IF(ISBLANK('(3) Imports'!P35),"",LOOKUP('(3) Imports'!P35,Ports!$A$2:$A$11,Ports!$C$2:$C$11))</f>
        <v/>
      </c>
      <c r="E4" s="134" t="str">
        <f>IF(ISBLANK('(3) Imports'!P35),"",LOOKUP('(3) Imports'!P35,Ports!$A$2:$A$11,Ports!$E$2:$E$11))</f>
        <v/>
      </c>
      <c r="F4" s="134" t="str">
        <f>IF('(3) Imports'!AA35&gt;0,'(3) Imports'!AA35,"")</f>
        <v/>
      </c>
      <c r="G4" s="143" t="str">
        <f>IF('(3) Imports'!AG35&gt;0,'(3) Imports'!AG35,"")</f>
        <v/>
      </c>
      <c r="H4" s="134" t="str">
        <f>IF(AND(ISBLANK('(3) Imports'!AL35),ISBLANK('(3) Imports'!AN35),ISBLANK('(3) Imports'!AO35)),"",CONCATENATE('(3) Imports'!AL35,'(3) Imports'!AM35,'(3) Imports'!AN35,'(3) Imports'!AO35))</f>
        <v/>
      </c>
      <c r="I4" s="134" t="str">
        <f>IF(AND(ISBLANK('(3) Imports'!AP35),ISBLANK('(3) Imports'!AQ35),ISBLANK('(3) Imports'!AS35),ISBLANK('(3) Imports'!AT35)),"",CONCATENATE('(3) Imports'!AP35,'(3) Imports'!AQ35,'(3) Imports'!AR35,'(3) Imports'!AS35,'(3) Imports'!AT35))</f>
        <v/>
      </c>
    </row>
    <row r="5" spans="1:9" x14ac:dyDescent="0.2">
      <c r="A5" s="134" t="str">
        <f>IF(AND(D5="",E5="",F5="",G5="",H5="",I5=""),"",'(3) Imports'!$J$21)</f>
        <v/>
      </c>
      <c r="B5" s="134" t="str">
        <f>IF(AND(D5="",E5="",F5="",G5="",H5="",I5=""),"",'(3) Imports'!B36)</f>
        <v/>
      </c>
      <c r="C5" s="134" t="str">
        <f>IF(AND(D5="",E5="",F5="",G5="",H5="",I5=""),"",'(3) Imports'!O36)</f>
        <v/>
      </c>
      <c r="D5" s="134" t="str">
        <f>IF(ISBLANK('(3) Imports'!P36),"",LOOKUP('(3) Imports'!P36,Ports!$A$2:$A$11,Ports!$C$2:$C$11))</f>
        <v/>
      </c>
      <c r="E5" s="134" t="str">
        <f>IF(ISBLANK('(3) Imports'!P36),"",LOOKUP('(3) Imports'!P36,Ports!$A$2:$A$11,Ports!$E$2:$E$11))</f>
        <v/>
      </c>
      <c r="F5" s="134" t="str">
        <f>IF('(3) Imports'!AA36&gt;0,'(3) Imports'!AA36,"")</f>
        <v/>
      </c>
      <c r="G5" s="143" t="str">
        <f>IF('(3) Imports'!AG36&gt;0,'(3) Imports'!AG36,"")</f>
        <v/>
      </c>
      <c r="H5" s="134" t="str">
        <f>IF(AND(ISBLANK('(3) Imports'!AL36),ISBLANK('(3) Imports'!AN36),ISBLANK('(3) Imports'!AO36)),"",CONCATENATE('(3) Imports'!AL36,'(3) Imports'!AM36,'(3) Imports'!AN36,'(3) Imports'!AO36))</f>
        <v/>
      </c>
      <c r="I5" s="134" t="str">
        <f>IF(AND(ISBLANK('(3) Imports'!AP36),ISBLANK('(3) Imports'!AQ36),ISBLANK('(3) Imports'!AS36),ISBLANK('(3) Imports'!AT36)),"",CONCATENATE('(3) Imports'!AP36,'(3) Imports'!AQ36,'(3) Imports'!AR36,'(3) Imports'!AS36,'(3) Imports'!AT36))</f>
        <v/>
      </c>
    </row>
    <row r="6" spans="1:9" x14ac:dyDescent="0.2">
      <c r="A6" s="134" t="str">
        <f>IF(AND(D6="",E6="",F6="",G6="",H6="",I6=""),"",'(3) Imports'!$J$21)</f>
        <v/>
      </c>
      <c r="B6" s="134" t="str">
        <f>IF(AND(D6="",E6="",F6="",G6="",H6="",I6=""),"",'(3) Imports'!B37)</f>
        <v/>
      </c>
      <c r="C6" s="134" t="str">
        <f>IF(AND(D6="",E6="",F6="",G6="",H6="",I6=""),"",'(3) Imports'!O37)</f>
        <v/>
      </c>
      <c r="D6" s="134" t="str">
        <f>IF(ISBLANK('(3) Imports'!P37),"",LOOKUP('(3) Imports'!P37,Ports!$A$2:$A$11,Ports!$C$2:$C$11))</f>
        <v/>
      </c>
      <c r="E6" s="134" t="str">
        <f>IF(ISBLANK('(3) Imports'!P37),"",LOOKUP('(3) Imports'!P37,Ports!$A$2:$A$11,Ports!$E$2:$E$11))</f>
        <v/>
      </c>
      <c r="F6" s="134" t="str">
        <f>IF('(3) Imports'!AA37&gt;0,'(3) Imports'!AA37,"")</f>
        <v/>
      </c>
      <c r="G6" s="143" t="str">
        <f>IF('(3) Imports'!AG37&gt;0,'(3) Imports'!AG37,"")</f>
        <v/>
      </c>
      <c r="H6" s="134" t="str">
        <f>IF(AND(ISBLANK('(3) Imports'!AL37),ISBLANK('(3) Imports'!AN37),ISBLANK('(3) Imports'!AO37)),"",CONCATENATE('(3) Imports'!AL37,'(3) Imports'!AM37,'(3) Imports'!AN37,'(3) Imports'!AO37))</f>
        <v/>
      </c>
      <c r="I6" s="134" t="str">
        <f>IF(AND(ISBLANK('(3) Imports'!AP37),ISBLANK('(3) Imports'!AQ37),ISBLANK('(3) Imports'!AS37),ISBLANK('(3) Imports'!AT37)),"",CONCATENATE('(3) Imports'!AP37,'(3) Imports'!AQ37,'(3) Imports'!AR37,'(3) Imports'!AS37,'(3) Imports'!AT37))</f>
        <v/>
      </c>
    </row>
    <row r="7" spans="1:9" x14ac:dyDescent="0.2">
      <c r="A7" s="134" t="str">
        <f>IF(AND(D7="",E7="",F7="",G7="",H7="",I7=""),"",'(3) Imports'!$J$21)</f>
        <v/>
      </c>
      <c r="B7" s="134" t="str">
        <f>IF(AND(D7="",E7="",F7="",G7="",H7="",I7=""),"",'(3) Imports'!B38)</f>
        <v/>
      </c>
      <c r="C7" s="134" t="str">
        <f>IF(AND(D7="",E7="",F7="",G7="",H7="",I7=""),"",'(3) Imports'!O38)</f>
        <v/>
      </c>
      <c r="D7" s="134" t="str">
        <f>IF(ISBLANK('(3) Imports'!P38),"",LOOKUP('(3) Imports'!P38,Ports!$A$2:$A$11,Ports!$C$2:$C$11))</f>
        <v/>
      </c>
      <c r="E7" s="134" t="str">
        <f>IF(ISBLANK('(3) Imports'!P38),"",LOOKUP('(3) Imports'!P38,Ports!$A$2:$A$11,Ports!$E$2:$E$11))</f>
        <v/>
      </c>
      <c r="F7" s="134" t="str">
        <f>IF('(3) Imports'!AA38&gt;0,'(3) Imports'!AA38,"")</f>
        <v/>
      </c>
      <c r="G7" s="143" t="str">
        <f>IF('(3) Imports'!AG38&gt;0,'(3) Imports'!AG38,"")</f>
        <v/>
      </c>
      <c r="H7" s="134" t="str">
        <f>IF(AND(ISBLANK('(3) Imports'!AL38),ISBLANK('(3) Imports'!AN38),ISBLANK('(3) Imports'!AO38)),"",CONCATENATE('(3) Imports'!AL38,'(3) Imports'!AM38,'(3) Imports'!AN38,'(3) Imports'!AO38))</f>
        <v/>
      </c>
      <c r="I7" s="134" t="str">
        <f>IF(AND(ISBLANK('(3) Imports'!AP38),ISBLANK('(3) Imports'!AQ38),ISBLANK('(3) Imports'!AS38),ISBLANK('(3) Imports'!AT38)),"",CONCATENATE('(3) Imports'!AP38,'(3) Imports'!AQ38,'(3) Imports'!AR38,'(3) Imports'!AS38,'(3) Imports'!AT38))</f>
        <v/>
      </c>
    </row>
    <row r="8" spans="1:9" x14ac:dyDescent="0.2">
      <c r="A8" s="134" t="str">
        <f>IF(AND(D8="",E8="",F8="",G8="",H8="",I8=""),"",'(3) Imports'!$J$21)</f>
        <v/>
      </c>
      <c r="B8" s="134" t="str">
        <f>IF(AND(D8="",E8="",F8="",G8="",H8="",I8=""),"",'(3) Imports'!B39)</f>
        <v/>
      </c>
      <c r="C8" s="134" t="str">
        <f>IF(AND(D8="",E8="",F8="",G8="",H8="",I8=""),"",'(3) Imports'!O39)</f>
        <v/>
      </c>
      <c r="D8" s="134" t="str">
        <f>IF(ISBLANK('(3) Imports'!P39),"",LOOKUP('(3) Imports'!P39,Ports!$A$2:$A$11,Ports!$C$2:$C$11))</f>
        <v/>
      </c>
      <c r="E8" s="134" t="str">
        <f>IF(ISBLANK('(3) Imports'!P39),"",LOOKUP('(3) Imports'!P39,Ports!$A$2:$A$11,Ports!$E$2:$E$11))</f>
        <v/>
      </c>
      <c r="F8" s="134" t="str">
        <f>IF('(3) Imports'!AA39&gt;0,'(3) Imports'!AA39,"")</f>
        <v/>
      </c>
      <c r="G8" s="143" t="str">
        <f>IF('(3) Imports'!AG39&gt;0,'(3) Imports'!AG39,"")</f>
        <v/>
      </c>
      <c r="H8" s="134" t="str">
        <f>IF(AND(ISBLANK('(3) Imports'!AL39),ISBLANK('(3) Imports'!AN39),ISBLANK('(3) Imports'!AO39)),"",CONCATENATE('(3) Imports'!AL39,'(3) Imports'!AM39,'(3) Imports'!AN39,'(3) Imports'!AO39))</f>
        <v/>
      </c>
      <c r="I8" s="134" t="str">
        <f>IF(AND(ISBLANK('(3) Imports'!AP39),ISBLANK('(3) Imports'!AQ39),ISBLANK('(3) Imports'!AS39),ISBLANK('(3) Imports'!AT39)),"",CONCATENATE('(3) Imports'!AP39,'(3) Imports'!AQ39,'(3) Imports'!AR39,'(3) Imports'!AS39,'(3) Imports'!AT39))</f>
        <v/>
      </c>
    </row>
    <row r="9" spans="1:9" x14ac:dyDescent="0.2">
      <c r="A9" s="134" t="str">
        <f>IF(AND(D9="",E9="",F9="",G9="",H9="",I9=""),"",'(3) Imports'!$J$21)</f>
        <v/>
      </c>
      <c r="B9" s="134" t="str">
        <f>IF(AND(D9="",E9="",F9="",G9="",H9="",I9=""),"",'(3) Imports'!B40)</f>
        <v/>
      </c>
      <c r="C9" s="134" t="str">
        <f>IF(AND(D9="",E9="",F9="",G9="",H9="",I9=""),"",'(3) Imports'!O40)</f>
        <v/>
      </c>
      <c r="D9" s="134" t="str">
        <f>IF(ISBLANK('(3) Imports'!P40),"",LOOKUP('(3) Imports'!P40,Ports!$A$2:$A$11,Ports!$C$2:$C$11))</f>
        <v/>
      </c>
      <c r="E9" s="134" t="str">
        <f>IF(ISBLANK('(3) Imports'!P40),"",LOOKUP('(3) Imports'!P40,Ports!$A$2:$A$11,Ports!$E$2:$E$11))</f>
        <v/>
      </c>
      <c r="F9" s="134" t="str">
        <f>IF('(3) Imports'!AA40&gt;0,'(3) Imports'!AA40,"")</f>
        <v/>
      </c>
      <c r="G9" s="143" t="str">
        <f>IF('(3) Imports'!AG40&gt;0,'(3) Imports'!AG40,"")</f>
        <v/>
      </c>
      <c r="H9" s="134" t="str">
        <f>IF(AND(ISBLANK('(3) Imports'!AL40),ISBLANK('(3) Imports'!AN40),ISBLANK('(3) Imports'!AO40)),"",CONCATENATE('(3) Imports'!AL40,'(3) Imports'!AM40,'(3) Imports'!AN40,'(3) Imports'!AO40))</f>
        <v/>
      </c>
      <c r="I9" s="134" t="str">
        <f>IF(AND(ISBLANK('(3) Imports'!AP40),ISBLANK('(3) Imports'!AQ40),ISBLANK('(3) Imports'!AS40),ISBLANK('(3) Imports'!AT40)),"",CONCATENATE('(3) Imports'!AP40,'(3) Imports'!AQ40,'(3) Imports'!AR40,'(3) Imports'!AS40,'(3) Imports'!AT40))</f>
        <v/>
      </c>
    </row>
    <row r="10" spans="1:9" x14ac:dyDescent="0.2">
      <c r="A10" s="134" t="str">
        <f>IF(AND(D10="",E10="",F10="",G10="",H10="",I10=""),"",'(3) Imports'!$J$21)</f>
        <v/>
      </c>
      <c r="B10" s="134" t="str">
        <f>IF(AND(D10="",E10="",F10="",G10="",H10="",I10=""),"",'(3) Imports'!B41)</f>
        <v/>
      </c>
      <c r="C10" s="134" t="str">
        <f>IF(AND(D10="",E10="",F10="",G10="",H10="",I10=""),"",'(3) Imports'!O41)</f>
        <v/>
      </c>
      <c r="D10" s="134" t="str">
        <f>IF(ISBLANK('(3) Imports'!P41),"",LOOKUP('(3) Imports'!P41,Ports!$A$2:$A$11,Ports!$C$2:$C$11))</f>
        <v/>
      </c>
      <c r="E10" s="134" t="str">
        <f>IF(ISBLANK('(3) Imports'!P41),"",LOOKUP('(3) Imports'!P41,Ports!$A$2:$A$11,Ports!$E$2:$E$11))</f>
        <v/>
      </c>
      <c r="F10" s="134" t="str">
        <f>IF('(3) Imports'!AA41&gt;0,'(3) Imports'!AA41,"")</f>
        <v/>
      </c>
      <c r="G10" s="143" t="str">
        <f>IF('(3) Imports'!AG41&gt;0,'(3) Imports'!AG41,"")</f>
        <v/>
      </c>
      <c r="H10" s="134" t="str">
        <f>IF(AND(ISBLANK('(3) Imports'!AL41),ISBLANK('(3) Imports'!AN41),ISBLANK('(3) Imports'!AO41)),"",CONCATENATE('(3) Imports'!AL41,'(3) Imports'!AM41,'(3) Imports'!AN41,'(3) Imports'!AO41))</f>
        <v/>
      </c>
      <c r="I10" s="134" t="str">
        <f>IF(AND(ISBLANK('(3) Imports'!AP41),ISBLANK('(3) Imports'!AQ41),ISBLANK('(3) Imports'!AS41),ISBLANK('(3) Imports'!AT41)),"",CONCATENATE('(3) Imports'!AP41,'(3) Imports'!AQ41,'(3) Imports'!AR41,'(3) Imports'!AS41,'(3) Imports'!AT41))</f>
        <v/>
      </c>
    </row>
    <row r="11" spans="1:9" x14ac:dyDescent="0.2">
      <c r="A11" s="134" t="str">
        <f>IF(AND(D11="",E11="",F11="",G11="",H11="",I11=""),"",'(3) Imports'!$J$21)</f>
        <v/>
      </c>
      <c r="B11" s="134" t="str">
        <f>IF(AND(D11="",E11="",F11="",G11="",H11="",I11=""),"",'(3) Imports'!B42)</f>
        <v/>
      </c>
      <c r="C11" s="134" t="str">
        <f>IF(AND(D11="",E11="",F11="",G11="",H11="",I11=""),"",'(3) Imports'!O42)</f>
        <v/>
      </c>
      <c r="D11" s="134" t="str">
        <f>IF(ISBLANK('(3) Imports'!P42),"",LOOKUP('(3) Imports'!P42,Ports!$A$2:$A$11,Ports!$C$2:$C$11))</f>
        <v/>
      </c>
      <c r="E11" s="134" t="str">
        <f>IF(ISBLANK('(3) Imports'!P42),"",LOOKUP('(3) Imports'!P42,Ports!$A$2:$A$11,Ports!$E$2:$E$11))</f>
        <v/>
      </c>
      <c r="F11" s="134" t="str">
        <f>IF('(3) Imports'!AA42&gt;0,'(3) Imports'!AA42,"")</f>
        <v/>
      </c>
      <c r="G11" s="143" t="str">
        <f>IF('(3) Imports'!AG42&gt;0,'(3) Imports'!AG42,"")</f>
        <v/>
      </c>
      <c r="H11" s="134" t="str">
        <f>IF(AND(ISBLANK('(3) Imports'!AL42),ISBLANK('(3) Imports'!AN42),ISBLANK('(3) Imports'!AO42)),"",CONCATENATE('(3) Imports'!AL42,'(3) Imports'!AM42,'(3) Imports'!AN42,'(3) Imports'!AO42))</f>
        <v/>
      </c>
      <c r="I11" s="134" t="str">
        <f>IF(AND(ISBLANK('(3) Imports'!AP42),ISBLANK('(3) Imports'!AQ42),ISBLANK('(3) Imports'!AS42),ISBLANK('(3) Imports'!AT42)),"",CONCATENATE('(3) Imports'!AP42,'(3) Imports'!AQ42,'(3) Imports'!AR42,'(3) Imports'!AS42,'(3) Imports'!AT42))</f>
        <v/>
      </c>
    </row>
    <row r="12" spans="1:9" x14ac:dyDescent="0.2">
      <c r="A12" s="134" t="str">
        <f>IF(AND(D12="",E12="",F12="",G12="",H12="",I12=""),"",'(3) Imports'!$J$21)</f>
        <v/>
      </c>
      <c r="B12" s="134" t="str">
        <f>IF(AND(D12="",E12="",F12="",G12="",H12="",I12=""),"",'(3) Imports'!B43)</f>
        <v/>
      </c>
      <c r="C12" s="134" t="str">
        <f>IF(AND(D12="",E12="",F12="",G12="",H12="",I12=""),"",'(3) Imports'!O43)</f>
        <v/>
      </c>
      <c r="D12" s="134" t="str">
        <f>IF(ISBLANK('(3) Imports'!P43),"",LOOKUP('(3) Imports'!P43,Ports!$A$2:$A$11,Ports!$C$2:$C$11))</f>
        <v/>
      </c>
      <c r="E12" s="134" t="str">
        <f>IF(ISBLANK('(3) Imports'!P43),"",LOOKUP('(3) Imports'!P43,Ports!$A$2:$A$11,Ports!$E$2:$E$11))</f>
        <v/>
      </c>
      <c r="F12" s="134" t="str">
        <f>IF('(3) Imports'!AA43&gt;0,'(3) Imports'!AA43,"")</f>
        <v/>
      </c>
      <c r="G12" s="143" t="str">
        <f>IF('(3) Imports'!AG43&gt;0,'(3) Imports'!AG43,"")</f>
        <v/>
      </c>
      <c r="H12" s="134" t="str">
        <f>IF(AND(ISBLANK('(3) Imports'!AL43),ISBLANK('(3) Imports'!AN43),ISBLANK('(3) Imports'!AO43)),"",CONCATENATE('(3) Imports'!AL43,'(3) Imports'!AM43,'(3) Imports'!AN43,'(3) Imports'!AO43))</f>
        <v/>
      </c>
      <c r="I12" s="134" t="str">
        <f>IF(AND(ISBLANK('(3) Imports'!AP43),ISBLANK('(3) Imports'!AQ43),ISBLANK('(3) Imports'!AS43),ISBLANK('(3) Imports'!AT43)),"",CONCATENATE('(3) Imports'!AP43,'(3) Imports'!AQ43,'(3) Imports'!AR43,'(3) Imports'!AS43,'(3) Imports'!AT43))</f>
        <v/>
      </c>
    </row>
    <row r="13" spans="1:9" x14ac:dyDescent="0.2">
      <c r="A13" s="134" t="str">
        <f>IF(AND(D13="",E13="",F13="",G13="",H13="",I13=""),"",'(3) Imports'!$J$21)</f>
        <v/>
      </c>
      <c r="B13" s="134" t="str">
        <f>IF(AND(D13="",E13="",F13="",G13="",H13="",I13=""),"",'(3) Imports'!B44)</f>
        <v/>
      </c>
      <c r="C13" s="134" t="str">
        <f>IF(AND(D13="",E13="",F13="",G13="",H13="",I13=""),"",'(3) Imports'!O44)</f>
        <v/>
      </c>
      <c r="D13" s="134" t="str">
        <f>IF(ISBLANK('(3) Imports'!P44),"",LOOKUP('(3) Imports'!P44,Ports!$A$2:$A$11,Ports!$C$2:$C$11))</f>
        <v/>
      </c>
      <c r="E13" s="134" t="str">
        <f>IF(ISBLANK('(3) Imports'!P44),"",LOOKUP('(3) Imports'!P44,Ports!$A$2:$A$11,Ports!$E$2:$E$11))</f>
        <v/>
      </c>
      <c r="F13" s="134" t="str">
        <f>IF('(3) Imports'!AA44&gt;0,'(3) Imports'!AA44,"")</f>
        <v/>
      </c>
      <c r="G13" s="143" t="str">
        <f>IF('(3) Imports'!AG44&gt;0,'(3) Imports'!AG44,"")</f>
        <v/>
      </c>
      <c r="H13" s="134" t="str">
        <f>IF(AND(ISBLANK('(3) Imports'!AL44),ISBLANK('(3) Imports'!AN44),ISBLANK('(3) Imports'!AO44)),"",CONCATENATE('(3) Imports'!AL44,'(3) Imports'!AM44,'(3) Imports'!AN44,'(3) Imports'!AO44))</f>
        <v/>
      </c>
      <c r="I13" s="134" t="str">
        <f>IF(AND(ISBLANK('(3) Imports'!AP44),ISBLANK('(3) Imports'!AQ44),ISBLANK('(3) Imports'!AS44),ISBLANK('(3) Imports'!AT44)),"",CONCATENATE('(3) Imports'!AP44,'(3) Imports'!AQ44,'(3) Imports'!AR44,'(3) Imports'!AS44,'(3) Imports'!AT44))</f>
        <v/>
      </c>
    </row>
    <row r="14" spans="1:9" x14ac:dyDescent="0.2">
      <c r="A14" s="134" t="str">
        <f>IF(AND(D14="",E14="",F14="",G14="",H14="",I14=""),"",'(3) Imports'!$J$21)</f>
        <v/>
      </c>
      <c r="B14" s="134" t="str">
        <f>IF(AND(D14="",E14="",F14="",G14="",H14="",I14=""),"",'(3) Imports'!B45)</f>
        <v/>
      </c>
      <c r="C14" s="134" t="str">
        <f>IF(AND(D14="",E14="",F14="",G14="",H14="",I14=""),"",'(3) Imports'!O45)</f>
        <v/>
      </c>
      <c r="D14" s="134" t="str">
        <f>IF(ISBLANK('(3) Imports'!P45),"",LOOKUP('(3) Imports'!P45,Ports!$A$2:$A$11,Ports!$C$2:$C$11))</f>
        <v/>
      </c>
      <c r="E14" s="134" t="str">
        <f>IF(ISBLANK('(3) Imports'!P45),"",LOOKUP('(3) Imports'!P45,Ports!$A$2:$A$11,Ports!$E$2:$E$11))</f>
        <v/>
      </c>
      <c r="F14" s="134" t="str">
        <f>IF('(3) Imports'!AA45&gt;0,'(3) Imports'!AA45,"")</f>
        <v/>
      </c>
      <c r="G14" s="143" t="str">
        <f>IF('(3) Imports'!AG45&gt;0,'(3) Imports'!AG45,"")</f>
        <v/>
      </c>
      <c r="H14" s="134" t="str">
        <f>IF(AND(ISBLANK('(3) Imports'!AL45),ISBLANK('(3) Imports'!AN45),ISBLANK('(3) Imports'!AO45)),"",CONCATENATE('(3) Imports'!AL45,'(3) Imports'!AM45,'(3) Imports'!AN45,'(3) Imports'!AO45))</f>
        <v/>
      </c>
      <c r="I14" s="134" t="str">
        <f>IF(AND(ISBLANK('(3) Imports'!AP45),ISBLANK('(3) Imports'!AQ45),ISBLANK('(3) Imports'!AS45),ISBLANK('(3) Imports'!AT45)),"",CONCATENATE('(3) Imports'!AP45,'(3) Imports'!AQ45,'(3) Imports'!AR45,'(3) Imports'!AS45,'(3) Imports'!AT45))</f>
        <v/>
      </c>
    </row>
    <row r="15" spans="1:9" x14ac:dyDescent="0.2">
      <c r="A15" s="134" t="str">
        <f>IF(AND(D15="",E15="",F15="",G15="",H15="",I15=""),"",'(3) Imports'!$J$21)</f>
        <v/>
      </c>
      <c r="B15" s="134" t="str">
        <f>IF(AND(D15="",E15="",F15="",G15="",H15="",I15=""),"",'(3) Imports'!B46)</f>
        <v/>
      </c>
      <c r="C15" s="134" t="str">
        <f>IF(AND(D15="",E15="",F15="",G15="",H15="",I15=""),"",'(3) Imports'!O46)</f>
        <v/>
      </c>
      <c r="D15" s="134" t="str">
        <f>IF(ISBLANK('(3) Imports'!P46),"",LOOKUP('(3) Imports'!P46,Ports!$A$2:$A$11,Ports!$C$2:$C$11))</f>
        <v/>
      </c>
      <c r="E15" s="134" t="str">
        <f>IF(ISBLANK('(3) Imports'!P46),"",LOOKUP('(3) Imports'!P46,Ports!$A$2:$A$11,Ports!$E$2:$E$11))</f>
        <v/>
      </c>
      <c r="F15" s="134" t="str">
        <f>IF('(3) Imports'!AA46&gt;0,'(3) Imports'!AA46,"")</f>
        <v/>
      </c>
      <c r="G15" s="143" t="str">
        <f>IF('(3) Imports'!AG46&gt;0,'(3) Imports'!AG46,"")</f>
        <v/>
      </c>
      <c r="H15" s="134" t="str">
        <f>IF(AND(ISBLANK('(3) Imports'!AL46),ISBLANK('(3) Imports'!AN46),ISBLANK('(3) Imports'!AO46)),"",CONCATENATE('(3) Imports'!AL46,'(3) Imports'!AM46,'(3) Imports'!AN46,'(3) Imports'!AO46))</f>
        <v/>
      </c>
      <c r="I15" s="134" t="str">
        <f>IF(AND(ISBLANK('(3) Imports'!AP46),ISBLANK('(3) Imports'!AQ46),ISBLANK('(3) Imports'!AS46),ISBLANK('(3) Imports'!AT46)),"",CONCATENATE('(3) Imports'!AP46,'(3) Imports'!AQ46,'(3) Imports'!AR46,'(3) Imports'!AS46,'(3) Imports'!AT46))</f>
        <v/>
      </c>
    </row>
    <row r="16" spans="1:9" x14ac:dyDescent="0.2">
      <c r="A16" s="134" t="str">
        <f>IF(AND(D16="",E16="",F16="",G16="",H16="",I16=""),"",'(3) Imports'!$J$21)</f>
        <v/>
      </c>
      <c r="B16" s="134" t="str">
        <f>IF(AND(D16="",E16="",F16="",G16="",H16="",I16=""),"",'(3) Imports'!B47)</f>
        <v/>
      </c>
      <c r="C16" s="134" t="str">
        <f>IF(AND(D16="",E16="",F16="",G16="",H16="",I16=""),"",'(3) Imports'!O47)</f>
        <v/>
      </c>
      <c r="D16" s="134" t="str">
        <f>IF(ISBLANK('(3) Imports'!P47),"",LOOKUP('(3) Imports'!P47,Ports!$A$2:$A$11,Ports!$C$2:$C$11))</f>
        <v/>
      </c>
      <c r="E16" s="134" t="str">
        <f>IF(ISBLANK('(3) Imports'!P47),"",LOOKUP('(3) Imports'!P47,Ports!$A$2:$A$11,Ports!$E$2:$E$11))</f>
        <v/>
      </c>
      <c r="F16" s="134" t="str">
        <f>IF('(3) Imports'!AA47&gt;0,'(3) Imports'!AA47,"")</f>
        <v/>
      </c>
      <c r="G16" s="143" t="str">
        <f>IF('(3) Imports'!AG47&gt;0,'(3) Imports'!AG47,"")</f>
        <v/>
      </c>
      <c r="H16" s="134" t="str">
        <f>IF(AND(ISBLANK('(3) Imports'!AL47),ISBLANK('(3) Imports'!AN47),ISBLANK('(3) Imports'!AO47)),"",CONCATENATE('(3) Imports'!AL47,'(3) Imports'!AM47,'(3) Imports'!AN47,'(3) Imports'!AO47))</f>
        <v/>
      </c>
      <c r="I16" s="134" t="str">
        <f>IF(AND(ISBLANK('(3) Imports'!AP47),ISBLANK('(3) Imports'!AQ47),ISBLANK('(3) Imports'!AS47),ISBLANK('(3) Imports'!AT47)),"",CONCATENATE('(3) Imports'!AP47,'(3) Imports'!AQ47,'(3) Imports'!AR47,'(3) Imports'!AS47,'(3) Imports'!AT47))</f>
        <v/>
      </c>
    </row>
    <row r="17" spans="1:9" x14ac:dyDescent="0.2">
      <c r="A17" s="134" t="str">
        <f>IF(AND(D17="",E17="",F17="",G17="",H17="",I17=""),"",'(3) Imports'!$J$21)</f>
        <v/>
      </c>
      <c r="B17" s="134" t="str">
        <f>IF(AND(D17="",E17="",F17="",G17="",H17="",I17=""),"",'(3) Imports'!B48)</f>
        <v/>
      </c>
      <c r="C17" s="134" t="str">
        <f>IF(AND(D17="",E17="",F17="",G17="",H17="",I17=""),"",'(3) Imports'!O48)</f>
        <v/>
      </c>
      <c r="D17" s="134" t="str">
        <f>IF(ISBLANK('(3) Imports'!P48),"",LOOKUP('(3) Imports'!P48,Ports!$A$2:$A$11,Ports!$C$2:$C$11))</f>
        <v/>
      </c>
      <c r="E17" s="134" t="str">
        <f>IF(ISBLANK('(3) Imports'!P48),"",LOOKUP('(3) Imports'!P48,Ports!$A$2:$A$11,Ports!$E$2:$E$11))</f>
        <v/>
      </c>
      <c r="F17" s="134" t="str">
        <f>IF('(3) Imports'!AA48&gt;0,'(3) Imports'!AA48,"")</f>
        <v/>
      </c>
      <c r="G17" s="143" t="str">
        <f>IF('(3) Imports'!AG48&gt;0,'(3) Imports'!AG48,"")</f>
        <v/>
      </c>
      <c r="H17" s="134" t="str">
        <f>IF(AND(ISBLANK('(3) Imports'!AL48),ISBLANK('(3) Imports'!AN48),ISBLANK('(3) Imports'!AO48)),"",CONCATENATE('(3) Imports'!AL48,'(3) Imports'!AM48,'(3) Imports'!AN48,'(3) Imports'!AO48))</f>
        <v/>
      </c>
      <c r="I17" s="134" t="str">
        <f>IF(AND(ISBLANK('(3) Imports'!AP48),ISBLANK('(3) Imports'!AQ48),ISBLANK('(3) Imports'!AS48),ISBLANK('(3) Imports'!AT48)),"",CONCATENATE('(3) Imports'!AP48,'(3) Imports'!AQ48,'(3) Imports'!AR48,'(3) Imports'!AS48,'(3) Imports'!AT48))</f>
        <v/>
      </c>
    </row>
    <row r="18" spans="1:9" x14ac:dyDescent="0.2">
      <c r="A18" s="134" t="str">
        <f>IF(AND(D18="",E18="",F18="",G18="",H18="",I18=""),"",'(3) Imports'!$J$21)</f>
        <v/>
      </c>
      <c r="B18" s="134" t="str">
        <f>IF(AND(D18="",E18="",F18="",G18="",H18="",I18=""),"",'(3) Imports'!B49)</f>
        <v/>
      </c>
      <c r="C18" s="134" t="str">
        <f>IF(AND(D18="",E18="",F18="",G18="",H18="",I18=""),"",'(3) Imports'!O49)</f>
        <v/>
      </c>
      <c r="D18" s="134" t="str">
        <f>IF(ISBLANK('(3) Imports'!P49),"",LOOKUP('(3) Imports'!P49,Ports!$A$2:$A$11,Ports!$C$2:$C$11))</f>
        <v/>
      </c>
      <c r="E18" s="134" t="str">
        <f>IF(ISBLANK('(3) Imports'!P49),"",LOOKUP('(3) Imports'!P49,Ports!$A$2:$A$11,Ports!$E$2:$E$11))</f>
        <v/>
      </c>
      <c r="F18" s="134" t="str">
        <f>IF('(3) Imports'!AA49&gt;0,'(3) Imports'!AA49,"")</f>
        <v/>
      </c>
      <c r="G18" s="143" t="str">
        <f>IF('(3) Imports'!AG49&gt;0,'(3) Imports'!AG49,"")</f>
        <v/>
      </c>
      <c r="H18" s="134" t="str">
        <f>IF(AND(ISBLANK('(3) Imports'!AL49),ISBLANK('(3) Imports'!AN49),ISBLANK('(3) Imports'!AO49)),"",CONCATENATE('(3) Imports'!AL49,'(3) Imports'!AM49,'(3) Imports'!AN49,'(3) Imports'!AO49))</f>
        <v/>
      </c>
      <c r="I18" s="134" t="str">
        <f>IF(AND(ISBLANK('(3) Imports'!AP49),ISBLANK('(3) Imports'!AQ49),ISBLANK('(3) Imports'!AS49),ISBLANK('(3) Imports'!AT49)),"",CONCATENATE('(3) Imports'!AP49,'(3) Imports'!AQ49,'(3) Imports'!AR49,'(3) Imports'!AS49,'(3) Imports'!AT49))</f>
        <v/>
      </c>
    </row>
    <row r="19" spans="1:9" x14ac:dyDescent="0.2">
      <c r="A19" s="134" t="str">
        <f>IF(AND(D19="",E19="",F19="",G19="",H19="",I19=""),"",'(3) Imports'!$J$21)</f>
        <v/>
      </c>
      <c r="B19" s="134" t="str">
        <f>IF(AND(D19="",E19="",F19="",G19="",H19="",I19=""),"",'(3) Imports'!B50)</f>
        <v/>
      </c>
      <c r="C19" s="134" t="str">
        <f>IF(AND(D19="",E19="",F19="",G19="",H19="",I19=""),"",'(3) Imports'!O50)</f>
        <v/>
      </c>
      <c r="D19" s="134" t="str">
        <f>IF(ISBLANK('(3) Imports'!P50),"",LOOKUP('(3) Imports'!P50,Ports!$A$2:$A$11,Ports!$C$2:$C$11))</f>
        <v/>
      </c>
      <c r="E19" s="134" t="str">
        <f>IF(ISBLANK('(3) Imports'!P50),"",LOOKUP('(3) Imports'!P50,Ports!$A$2:$A$11,Ports!$E$2:$E$11))</f>
        <v/>
      </c>
      <c r="F19" s="134" t="str">
        <f>IF('(3) Imports'!AA50&gt;0,'(3) Imports'!AA50,"")</f>
        <v/>
      </c>
      <c r="G19" s="143" t="str">
        <f>IF('(3) Imports'!AG50&gt;0,'(3) Imports'!AG50,"")</f>
        <v/>
      </c>
      <c r="H19" s="134" t="str">
        <f>IF(AND(ISBLANK('(3) Imports'!AL50),ISBLANK('(3) Imports'!AN50),ISBLANK('(3) Imports'!AO50)),"",CONCATENATE('(3) Imports'!AL50,'(3) Imports'!AM50,'(3) Imports'!AN50,'(3) Imports'!AO50))</f>
        <v/>
      </c>
      <c r="I19" s="134" t="str">
        <f>IF(AND(ISBLANK('(3) Imports'!AP50),ISBLANK('(3) Imports'!AQ50),ISBLANK('(3) Imports'!AS50),ISBLANK('(3) Imports'!AT50)),"",CONCATENATE('(3) Imports'!AP50,'(3) Imports'!AQ50,'(3) Imports'!AR50,'(3) Imports'!AS50,'(3) Imports'!AT50))</f>
        <v/>
      </c>
    </row>
    <row r="20" spans="1:9" x14ac:dyDescent="0.2">
      <c r="A20" s="134" t="str">
        <f>IF(AND(D20="",E20="",F20="",G20="",H20="",I20=""),"",'(3) Imports'!$J$21)</f>
        <v/>
      </c>
      <c r="B20" s="134" t="str">
        <f>IF(AND(D20="",E20="",F20="",G20="",H20="",I20=""),"",'(3) Imports'!B51)</f>
        <v/>
      </c>
      <c r="C20" s="134" t="str">
        <f>IF(AND(D20="",E20="",F20="",G20="",H20="",I20=""),"",'(3) Imports'!O51)</f>
        <v/>
      </c>
      <c r="D20" s="134" t="str">
        <f>IF(ISBLANK('(3) Imports'!P51),"",LOOKUP('(3) Imports'!P51,Ports!$A$2:$A$11,Ports!$C$2:$C$11))</f>
        <v/>
      </c>
      <c r="E20" s="134" t="str">
        <f>IF(ISBLANK('(3) Imports'!P51),"",LOOKUP('(3) Imports'!P51,Ports!$A$2:$A$11,Ports!$E$2:$E$11))</f>
        <v/>
      </c>
      <c r="F20" s="134" t="str">
        <f>IF('(3) Imports'!AA51&gt;0,'(3) Imports'!AA51,"")</f>
        <v/>
      </c>
      <c r="G20" s="143" t="str">
        <f>IF('(3) Imports'!AG51&gt;0,'(3) Imports'!AG51,"")</f>
        <v/>
      </c>
      <c r="H20" s="134" t="str">
        <f>IF(AND(ISBLANK('(3) Imports'!AL51),ISBLANK('(3) Imports'!AN51),ISBLANK('(3) Imports'!AO51)),"",CONCATENATE('(3) Imports'!AL51,'(3) Imports'!AM51,'(3) Imports'!AN51,'(3) Imports'!AO51))</f>
        <v/>
      </c>
      <c r="I20" s="134" t="str">
        <f>IF(AND(ISBLANK('(3) Imports'!AP51),ISBLANK('(3) Imports'!AQ51),ISBLANK('(3) Imports'!AS51),ISBLANK('(3) Imports'!AT51)),"",CONCATENATE('(3) Imports'!AP51,'(3) Imports'!AQ51,'(3) Imports'!AR51,'(3) Imports'!AS51,'(3) Imports'!AT51))</f>
        <v/>
      </c>
    </row>
    <row r="21" spans="1:9" x14ac:dyDescent="0.2">
      <c r="A21" s="134" t="str">
        <f>IF(AND(D21="",E21="",F21="",G21="",H21="",I21=""),"",'(3) Imports'!$J$21)</f>
        <v/>
      </c>
      <c r="B21" s="134" t="str">
        <f>IF(AND(D21="",E21="",F21="",G21="",H21="",I21=""),"",'(3) Imports'!B52)</f>
        <v/>
      </c>
      <c r="C21" s="134" t="str">
        <f>IF(AND(D21="",E21="",F21="",G21="",H21="",I21=""),"",'(3) Imports'!O52)</f>
        <v/>
      </c>
      <c r="D21" s="134" t="str">
        <f>IF(ISBLANK('(3) Imports'!P52),"",LOOKUP('(3) Imports'!P52,Ports!$A$2:$A$11,Ports!$C$2:$C$11))</f>
        <v/>
      </c>
      <c r="E21" s="134" t="str">
        <f>IF(ISBLANK('(3) Imports'!P52),"",LOOKUP('(3) Imports'!P52,Ports!$A$2:$A$11,Ports!$E$2:$E$11))</f>
        <v/>
      </c>
      <c r="F21" s="134" t="str">
        <f>IF('(3) Imports'!AA52&gt;0,'(3) Imports'!AA52,"")</f>
        <v/>
      </c>
      <c r="G21" s="143" t="str">
        <f>IF('(3) Imports'!AG52&gt;0,'(3) Imports'!AG52,"")</f>
        <v/>
      </c>
      <c r="H21" s="134" t="str">
        <f>IF(AND(ISBLANK('(3) Imports'!AL52),ISBLANK('(3) Imports'!AN52),ISBLANK('(3) Imports'!AO52)),"",CONCATENATE('(3) Imports'!AL52,'(3) Imports'!AM52,'(3) Imports'!AN52,'(3) Imports'!AO52))</f>
        <v/>
      </c>
      <c r="I21" s="134" t="str">
        <f>IF(AND(ISBLANK('(3) Imports'!AP52),ISBLANK('(3) Imports'!AQ52),ISBLANK('(3) Imports'!AS52),ISBLANK('(3) Imports'!AT52)),"",CONCATENATE('(3) Imports'!AP52,'(3) Imports'!AQ52,'(3) Imports'!AR52,'(3) Imports'!AS52,'(3) Imports'!AT52))</f>
        <v/>
      </c>
    </row>
    <row r="22" spans="1:9" x14ac:dyDescent="0.2">
      <c r="A22" s="134" t="str">
        <f>IF(AND(D22="",E22="",F22="",G22="",H22="",I22=""),"",'(3) Imports'!$J$21)</f>
        <v/>
      </c>
      <c r="B22" s="134" t="str">
        <f>IF(AND(D22="",E22="",F22="",G22="",H22="",I22=""),"",'(3) Imports'!B53)</f>
        <v/>
      </c>
      <c r="C22" s="134" t="str">
        <f>IF(AND(D22="",E22="",F22="",G22="",H22="",I22=""),"",'(3) Imports'!O53)</f>
        <v/>
      </c>
      <c r="D22" s="134" t="str">
        <f>IF(ISBLANK('(3) Imports'!P53),"",LOOKUP('(3) Imports'!P53,Ports!$A$2:$A$11,Ports!$C$2:$C$11))</f>
        <v/>
      </c>
      <c r="E22" s="134" t="str">
        <f>IF(ISBLANK('(3) Imports'!P53),"",LOOKUP('(3) Imports'!P53,Ports!$A$2:$A$11,Ports!$E$2:$E$11))</f>
        <v/>
      </c>
      <c r="F22" s="134" t="str">
        <f>IF('(3) Imports'!AA53&gt;0,'(3) Imports'!AA53,"")</f>
        <v/>
      </c>
      <c r="G22" s="143" t="str">
        <f>IF('(3) Imports'!AG53&gt;0,'(3) Imports'!AG53,"")</f>
        <v/>
      </c>
      <c r="H22" s="134" t="str">
        <f>IF(AND(ISBLANK('(3) Imports'!AL53),ISBLANK('(3) Imports'!AN53),ISBLANK('(3) Imports'!AO53)),"",CONCATENATE('(3) Imports'!AL53,'(3) Imports'!AM53,'(3) Imports'!AN53,'(3) Imports'!AO53))</f>
        <v/>
      </c>
      <c r="I22" s="134" t="str">
        <f>IF(AND(ISBLANK('(3) Imports'!AP53),ISBLANK('(3) Imports'!AQ53),ISBLANK('(3) Imports'!AS53),ISBLANK('(3) Imports'!AT53)),"",CONCATENATE('(3) Imports'!AP53,'(3) Imports'!AQ53,'(3) Imports'!AR53,'(3) Imports'!AS53,'(3) Imports'!AT53))</f>
        <v/>
      </c>
    </row>
    <row r="23" spans="1:9" x14ac:dyDescent="0.2">
      <c r="A23" s="134" t="str">
        <f>IF(AND(D23="",E23="",F23="",G23="",H23="",I23=""),"",'(3) Imports'!$J$21)</f>
        <v/>
      </c>
      <c r="B23" s="134" t="str">
        <f>IF(AND(D23="",E23="",F23="",G23="",H23="",I23=""),"",'(3) Imports'!B54)</f>
        <v/>
      </c>
      <c r="C23" s="134" t="str">
        <f>IF(AND(D23="",E23="",F23="",G23="",H23="",I23=""),"",'(3) Imports'!O54)</f>
        <v/>
      </c>
      <c r="D23" s="134" t="str">
        <f>IF(ISBLANK('(3) Imports'!P54),"",LOOKUP('(3) Imports'!P54,Ports!$A$2:$A$11,Ports!$C$2:$C$11))</f>
        <v/>
      </c>
      <c r="E23" s="134" t="str">
        <f>IF(ISBLANK('(3) Imports'!P54),"",LOOKUP('(3) Imports'!P54,Ports!$A$2:$A$11,Ports!$E$2:$E$11))</f>
        <v/>
      </c>
      <c r="F23" s="134" t="str">
        <f>IF('(3) Imports'!AA54&gt;0,'(3) Imports'!AA54,"")</f>
        <v/>
      </c>
      <c r="G23" s="143" t="str">
        <f>IF('(3) Imports'!AG54&gt;0,'(3) Imports'!AG54,"")</f>
        <v/>
      </c>
      <c r="H23" s="134" t="str">
        <f>IF(AND(ISBLANK('(3) Imports'!AL54),ISBLANK('(3) Imports'!AN54),ISBLANK('(3) Imports'!AO54)),"",CONCATENATE('(3) Imports'!AL54,'(3) Imports'!AM54,'(3) Imports'!AN54,'(3) Imports'!AO54))</f>
        <v/>
      </c>
      <c r="I23" s="134" t="str">
        <f>IF(AND(ISBLANK('(3) Imports'!AP54),ISBLANK('(3) Imports'!AQ54),ISBLANK('(3) Imports'!AS54),ISBLANK('(3) Imports'!AT54)),"",CONCATENATE('(3) Imports'!AP54,'(3) Imports'!AQ54,'(3) Imports'!AR54,'(3) Imports'!AS54,'(3) Imports'!AT54))</f>
        <v/>
      </c>
    </row>
    <row r="24" spans="1:9" x14ac:dyDescent="0.2">
      <c r="A24" s="134" t="str">
        <f>IF(AND(D24="",E24="",F24="",G24="",H24="",I24=""),"",'(3) Imports'!$J$21)</f>
        <v/>
      </c>
      <c r="B24" s="134" t="str">
        <f>IF(AND(D24="",E24="",F24="",G24="",H24="",I24=""),"",'(3) Imports'!B55)</f>
        <v/>
      </c>
      <c r="C24" s="134" t="str">
        <f>IF(AND(D24="",E24="",F24="",G24="",H24="",I24=""),"",'(3) Imports'!O55)</f>
        <v/>
      </c>
      <c r="D24" s="134" t="str">
        <f>IF(ISBLANK('(3) Imports'!P55),"",LOOKUP('(3) Imports'!P55,Ports!$A$2:$A$11,Ports!$C$2:$C$11))</f>
        <v/>
      </c>
      <c r="E24" s="134" t="str">
        <f>IF(ISBLANK('(3) Imports'!P55),"",LOOKUP('(3) Imports'!P55,Ports!$A$2:$A$11,Ports!$E$2:$E$11))</f>
        <v/>
      </c>
      <c r="F24" s="134" t="str">
        <f>IF('(3) Imports'!AA55&gt;0,'(3) Imports'!AA55,"")</f>
        <v/>
      </c>
      <c r="G24" s="143" t="str">
        <f>IF('(3) Imports'!AG55&gt;0,'(3) Imports'!AG55,"")</f>
        <v/>
      </c>
      <c r="H24" s="134" t="str">
        <f>IF(AND(ISBLANK('(3) Imports'!AL55),ISBLANK('(3) Imports'!AN55),ISBLANK('(3) Imports'!AO55)),"",CONCATENATE('(3) Imports'!AL55,'(3) Imports'!AM55,'(3) Imports'!AN55,'(3) Imports'!AO55))</f>
        <v/>
      </c>
      <c r="I24" s="134" t="str">
        <f>IF(AND(ISBLANK('(3) Imports'!AP55),ISBLANK('(3) Imports'!AQ55),ISBLANK('(3) Imports'!AS55),ISBLANK('(3) Imports'!AT55)),"",CONCATENATE('(3) Imports'!AP55,'(3) Imports'!AQ55,'(3) Imports'!AR55,'(3) Imports'!AS55,'(3) Imports'!AT55))</f>
        <v/>
      </c>
    </row>
    <row r="25" spans="1:9" x14ac:dyDescent="0.2">
      <c r="A25" s="134" t="str">
        <f>IF(AND(D25="",E25="",F25="",G25="",H25="",I25=""),"",'(3) Imports'!$J$21)</f>
        <v/>
      </c>
      <c r="B25" s="134" t="str">
        <f>IF(AND(D25="",E25="",F25="",G25="",H25="",I25=""),"",'(3) Imports'!B56)</f>
        <v/>
      </c>
      <c r="C25" s="134" t="str">
        <f>IF(AND(D25="",E25="",F25="",G25="",H25="",I25=""),"",'(3) Imports'!O56)</f>
        <v/>
      </c>
      <c r="D25" s="134" t="str">
        <f>IF(ISBLANK('(3) Imports'!P56),"",LOOKUP('(3) Imports'!P56,Ports!$A$2:$A$11,Ports!$C$2:$C$11))</f>
        <v/>
      </c>
      <c r="E25" s="134" t="str">
        <f>IF(ISBLANK('(3) Imports'!P56),"",LOOKUP('(3) Imports'!P56,Ports!$A$2:$A$11,Ports!$E$2:$E$11))</f>
        <v/>
      </c>
      <c r="F25" s="134" t="str">
        <f>IF('(3) Imports'!AA56&gt;0,'(3) Imports'!AA56,"")</f>
        <v/>
      </c>
      <c r="G25" s="143" t="str">
        <f>IF('(3) Imports'!AG56&gt;0,'(3) Imports'!AG56,"")</f>
        <v/>
      </c>
      <c r="H25" s="134" t="str">
        <f>IF(AND(ISBLANK('(3) Imports'!AL56),ISBLANK('(3) Imports'!AN56),ISBLANK('(3) Imports'!AO56)),"",CONCATENATE('(3) Imports'!AL56,'(3) Imports'!AM56,'(3) Imports'!AN56,'(3) Imports'!AO56))</f>
        <v/>
      </c>
      <c r="I25" s="134" t="str">
        <f>IF(AND(ISBLANK('(3) Imports'!AP56),ISBLANK('(3) Imports'!AQ56),ISBLANK('(3) Imports'!AS56),ISBLANK('(3) Imports'!AT56)),"",CONCATENATE('(3) Imports'!AP56,'(3) Imports'!AQ56,'(3) Imports'!AR56,'(3) Imports'!AS56,'(3) Imports'!AT56))</f>
        <v/>
      </c>
    </row>
    <row r="26" spans="1:9" x14ac:dyDescent="0.2">
      <c r="A26" s="134" t="str">
        <f>IF(AND(D26="",E26="",F26="",G26="",H26="",I26=""),"",'(3) Imports'!$J$21)</f>
        <v/>
      </c>
      <c r="B26" s="134" t="str">
        <f>IF(AND(D26="",E26="",F26="",G26="",H26="",I26=""),"",'(3) Imports'!B57)</f>
        <v/>
      </c>
      <c r="C26" s="134" t="str">
        <f>IF(AND(D26="",E26="",F26="",G26="",H26="",I26=""),"",'(3) Imports'!O57)</f>
        <v/>
      </c>
      <c r="D26" s="134" t="str">
        <f>IF(ISBLANK('(3) Imports'!P57),"",LOOKUP('(3) Imports'!P57,Ports!$A$2:$A$11,Ports!$C$2:$C$11))</f>
        <v/>
      </c>
      <c r="E26" s="134" t="str">
        <f>IF(ISBLANK('(3) Imports'!P57),"",LOOKUP('(3) Imports'!P57,Ports!$A$2:$A$11,Ports!$E$2:$E$11))</f>
        <v/>
      </c>
      <c r="F26" s="134" t="str">
        <f>IF('(3) Imports'!AA57&gt;0,'(3) Imports'!AA57,"")</f>
        <v/>
      </c>
      <c r="G26" s="143" t="str">
        <f>IF('(3) Imports'!AG57&gt;0,'(3) Imports'!AG57,"")</f>
        <v/>
      </c>
      <c r="H26" s="134" t="str">
        <f>IF(AND(ISBLANK('(3) Imports'!AL57),ISBLANK('(3) Imports'!AN57),ISBLANK('(3) Imports'!AO57)),"",CONCATENATE('(3) Imports'!AL57,'(3) Imports'!AM57,'(3) Imports'!AN57,'(3) Imports'!AO57))</f>
        <v/>
      </c>
      <c r="I26" s="134" t="str">
        <f>IF(AND(ISBLANK('(3) Imports'!AP57),ISBLANK('(3) Imports'!AQ57),ISBLANK('(3) Imports'!AS57),ISBLANK('(3) Imports'!AT57)),"",CONCATENATE('(3) Imports'!AP57,'(3) Imports'!AQ57,'(3) Imports'!AR57,'(3) Imports'!AS57,'(3) Imports'!AT57))</f>
        <v/>
      </c>
    </row>
    <row r="27" spans="1:9" x14ac:dyDescent="0.2">
      <c r="A27" s="134" t="str">
        <f>IF(AND(D27="",E27="",F27="",G27="",H27="",I27=""),"",'(3) Imports'!$J$21)</f>
        <v/>
      </c>
      <c r="B27" s="134" t="str">
        <f>IF(AND(D27="",E27="",F27="",G27="",H27="",I27=""),"",'(3) Imports'!B58)</f>
        <v/>
      </c>
      <c r="C27" s="134" t="str">
        <f>IF(AND(D27="",E27="",F27="",G27="",H27="",I27=""),"",'(3) Imports'!O58)</f>
        <v/>
      </c>
      <c r="D27" s="134" t="str">
        <f>IF(ISBLANK('(3) Imports'!P58),"",LOOKUP('(3) Imports'!P58,Ports!$A$2:$A$11,Ports!$C$2:$C$11))</f>
        <v/>
      </c>
      <c r="E27" s="134" t="str">
        <f>IF(ISBLANK('(3) Imports'!P58),"",LOOKUP('(3) Imports'!P58,Ports!$A$2:$A$11,Ports!$E$2:$E$11))</f>
        <v/>
      </c>
      <c r="F27" s="134" t="str">
        <f>IF('(3) Imports'!AA58&gt;0,'(3) Imports'!AA58,"")</f>
        <v/>
      </c>
      <c r="G27" s="143" t="str">
        <f>IF('(3) Imports'!AG58&gt;0,'(3) Imports'!AG58,"")</f>
        <v/>
      </c>
      <c r="H27" s="134" t="str">
        <f>IF(AND(ISBLANK('(3) Imports'!AL58),ISBLANK('(3) Imports'!AN58),ISBLANK('(3) Imports'!AO58)),"",CONCATENATE('(3) Imports'!AL58,'(3) Imports'!AM58,'(3) Imports'!AN58,'(3) Imports'!AO58))</f>
        <v/>
      </c>
      <c r="I27" s="134" t="str">
        <f>IF(AND(ISBLANK('(3) Imports'!AP58),ISBLANK('(3) Imports'!AQ58),ISBLANK('(3) Imports'!AS58),ISBLANK('(3) Imports'!AT58)),"",CONCATENATE('(3) Imports'!AP58,'(3) Imports'!AQ58,'(3) Imports'!AR58,'(3) Imports'!AS58,'(3) Imports'!AT58))</f>
        <v/>
      </c>
    </row>
    <row r="28" spans="1:9" x14ac:dyDescent="0.2">
      <c r="A28" s="134" t="str">
        <f>IF(AND(D28="",E28="",F28="",G28="",H28="",I28=""),"",'(3) Imports'!$J$21)</f>
        <v/>
      </c>
      <c r="B28" s="134" t="str">
        <f>IF(AND(D28="",E28="",F28="",G28="",H28="",I28=""),"",'(3) Imports'!B59)</f>
        <v/>
      </c>
      <c r="C28" s="134" t="str">
        <f>IF(AND(D28="",E28="",F28="",G28="",H28="",I28=""),"",'(3) Imports'!O59)</f>
        <v/>
      </c>
      <c r="D28" s="134" t="str">
        <f>IF(ISBLANK('(3) Imports'!P59),"",LOOKUP('(3) Imports'!P59,Ports!$A$2:$A$11,Ports!$C$2:$C$11))</f>
        <v/>
      </c>
      <c r="E28" s="134" t="str">
        <f>IF(ISBLANK('(3) Imports'!P59),"",LOOKUP('(3) Imports'!P59,Ports!$A$2:$A$11,Ports!$E$2:$E$11))</f>
        <v/>
      </c>
      <c r="F28" s="134" t="str">
        <f>IF('(3) Imports'!AA59&gt;0,'(3) Imports'!AA59,"")</f>
        <v/>
      </c>
      <c r="G28" s="143" t="str">
        <f>IF('(3) Imports'!AG59&gt;0,'(3) Imports'!AG59,"")</f>
        <v/>
      </c>
      <c r="H28" s="134" t="str">
        <f>IF(AND(ISBLANK('(3) Imports'!AL59),ISBLANK('(3) Imports'!AN59),ISBLANK('(3) Imports'!AO59)),"",CONCATENATE('(3) Imports'!AL59,'(3) Imports'!AM59,'(3) Imports'!AN59,'(3) Imports'!AO59))</f>
        <v/>
      </c>
      <c r="I28" s="134" t="str">
        <f>IF(AND(ISBLANK('(3) Imports'!AP59),ISBLANK('(3) Imports'!AQ59),ISBLANK('(3) Imports'!AS59),ISBLANK('(3) Imports'!AT59)),"",CONCATENATE('(3) Imports'!AP59,'(3) Imports'!AQ59,'(3) Imports'!AR59,'(3) Imports'!AS59,'(3) Imports'!AT59))</f>
        <v/>
      </c>
    </row>
    <row r="29" spans="1:9" x14ac:dyDescent="0.2">
      <c r="A29" s="134" t="str">
        <f>IF(AND(D29="",E29="",F29="",G29="",H29="",I29=""),"",'(3) Imports'!$J$21)</f>
        <v/>
      </c>
      <c r="B29" s="134" t="str">
        <f>IF(AND(D29="",E29="",F29="",G29="",H29="",I29=""),"",'(3) Imports'!B60)</f>
        <v/>
      </c>
      <c r="C29" s="134" t="str">
        <f>IF(AND(D29="",E29="",F29="",G29="",H29="",I29=""),"",'(3) Imports'!O60)</f>
        <v/>
      </c>
      <c r="D29" s="134" t="str">
        <f>IF(ISBLANK('(3) Imports'!P60),"",LOOKUP('(3) Imports'!P60,Ports!$A$2:$A$11,Ports!$C$2:$C$11))</f>
        <v/>
      </c>
      <c r="E29" s="134" t="str">
        <f>IF(ISBLANK('(3) Imports'!P60),"",LOOKUP('(3) Imports'!P60,Ports!$A$2:$A$11,Ports!$E$2:$E$11))</f>
        <v/>
      </c>
      <c r="F29" s="134" t="str">
        <f>IF('(3) Imports'!AA60&gt;0,'(3) Imports'!AA60,"")</f>
        <v/>
      </c>
      <c r="G29" s="143" t="str">
        <f>IF('(3) Imports'!AG60&gt;0,'(3) Imports'!AG60,"")</f>
        <v/>
      </c>
      <c r="H29" s="134" t="str">
        <f>IF(AND(ISBLANK('(3) Imports'!AL60),ISBLANK('(3) Imports'!AN60),ISBLANK('(3) Imports'!AO60)),"",CONCATENATE('(3) Imports'!AL60,'(3) Imports'!AM60,'(3) Imports'!AN60,'(3) Imports'!AO60))</f>
        <v/>
      </c>
      <c r="I29" s="134" t="str">
        <f>IF(AND(ISBLANK('(3) Imports'!AP60),ISBLANK('(3) Imports'!AQ60),ISBLANK('(3) Imports'!AS60),ISBLANK('(3) Imports'!AT60)),"",CONCATENATE('(3) Imports'!AP60,'(3) Imports'!AQ60,'(3) Imports'!AR60,'(3) Imports'!AS60,'(3) Imports'!AT60))</f>
        <v/>
      </c>
    </row>
    <row r="30" spans="1:9" x14ac:dyDescent="0.2">
      <c r="A30" s="134" t="str">
        <f>IF(AND(D30="",E30="",F30="",G30="",H30="",I30=""),"",'(3) Imports'!$J$21)</f>
        <v/>
      </c>
      <c r="B30" s="134" t="str">
        <f>IF(AND(D30="",E30="",F30="",G30="",H30="",I30=""),"",'(3) Imports'!B61)</f>
        <v/>
      </c>
      <c r="C30" s="134" t="str">
        <f>IF(AND(D30="",E30="",F30="",G30="",H30="",I30=""),"",'(3) Imports'!O61)</f>
        <v/>
      </c>
      <c r="D30" s="134" t="str">
        <f>IF(ISBLANK('(3) Imports'!P61),"",LOOKUP('(3) Imports'!P61,Ports!$A$2:$A$11,Ports!$C$2:$C$11))</f>
        <v/>
      </c>
      <c r="E30" s="134" t="str">
        <f>IF(ISBLANK('(3) Imports'!P61),"",LOOKUP('(3) Imports'!P61,Ports!$A$2:$A$11,Ports!$E$2:$E$11))</f>
        <v/>
      </c>
      <c r="F30" s="134" t="str">
        <f>IF('(3) Imports'!AA61&gt;0,'(3) Imports'!AA61,"")</f>
        <v/>
      </c>
      <c r="G30" s="143" t="str">
        <f>IF('(3) Imports'!AG61&gt;0,'(3) Imports'!AG61,"")</f>
        <v/>
      </c>
      <c r="H30" s="134" t="str">
        <f>IF(AND(ISBLANK('(3) Imports'!AL61),ISBLANK('(3) Imports'!AN61),ISBLANK('(3) Imports'!AO61)),"",CONCATENATE('(3) Imports'!AL61,'(3) Imports'!AM61,'(3) Imports'!AN61,'(3) Imports'!AO61))</f>
        <v/>
      </c>
      <c r="I30" s="134" t="str">
        <f>IF(AND(ISBLANK('(3) Imports'!AP61),ISBLANK('(3) Imports'!AQ61),ISBLANK('(3) Imports'!AS61),ISBLANK('(3) Imports'!AT61)),"",CONCATENATE('(3) Imports'!AP61,'(3) Imports'!AQ61,'(3) Imports'!AR61,'(3) Imports'!AS61,'(3) Imports'!AT61))</f>
        <v/>
      </c>
    </row>
    <row r="31" spans="1:9" x14ac:dyDescent="0.2">
      <c r="A31" s="134" t="str">
        <f>IF(AND(D31="",E31="",F31="",G31="",H31="",I31=""),"",'(3) Imports'!$J$21)</f>
        <v/>
      </c>
      <c r="B31" s="134" t="str">
        <f>IF(AND(D31="",E31="",F31="",G31="",H31="",I31=""),"",'(3) Imports'!B62)</f>
        <v/>
      </c>
      <c r="C31" s="134" t="str">
        <f>IF(AND(D31="",E31="",F31="",G31="",H31="",I31=""),"",'(3) Imports'!O62)</f>
        <v/>
      </c>
      <c r="D31" s="134" t="str">
        <f>IF(ISBLANK('(3) Imports'!P62),"",LOOKUP('(3) Imports'!P62,Ports!$A$2:$A$11,Ports!$C$2:$C$11))</f>
        <v/>
      </c>
      <c r="E31" s="134" t="str">
        <f>IF(ISBLANK('(3) Imports'!P62),"",LOOKUP('(3) Imports'!P62,Ports!$A$2:$A$11,Ports!$E$2:$E$11))</f>
        <v/>
      </c>
      <c r="F31" s="134" t="str">
        <f>IF('(3) Imports'!AA62&gt;0,'(3) Imports'!AA62,"")</f>
        <v/>
      </c>
      <c r="G31" s="143" t="str">
        <f>IF('(3) Imports'!AG62&gt;0,'(3) Imports'!AG62,"")</f>
        <v/>
      </c>
      <c r="H31" s="134" t="str">
        <f>IF(AND(ISBLANK('(3) Imports'!AL62),ISBLANK('(3) Imports'!AN62),ISBLANK('(3) Imports'!AO62)),"",CONCATENATE('(3) Imports'!AL62,'(3) Imports'!AM62,'(3) Imports'!AN62,'(3) Imports'!AO62))</f>
        <v/>
      </c>
      <c r="I31" s="134" t="str">
        <f>IF(AND(ISBLANK('(3) Imports'!AP62),ISBLANK('(3) Imports'!AQ62),ISBLANK('(3) Imports'!AS62),ISBLANK('(3) Imports'!AT62)),"",CONCATENATE('(3) Imports'!AP62,'(3) Imports'!AQ62,'(3) Imports'!AR62,'(3) Imports'!AS62,'(3) Imports'!AT62))</f>
        <v/>
      </c>
    </row>
    <row r="32" spans="1:9" x14ac:dyDescent="0.2">
      <c r="A32" s="134" t="str">
        <f>IF(AND(D32="",E32="",F32="",G32="",H32="",I32=""),"",'(3) Imports'!$J$21)</f>
        <v/>
      </c>
      <c r="B32" s="134" t="str">
        <f>IF(AND(D32="",E32="",F32="",G32="",H32="",I32=""),"",'(3) Imports'!B63)</f>
        <v/>
      </c>
      <c r="C32" s="134" t="str">
        <f>IF(AND(D32="",E32="",F32="",G32="",H32="",I32=""),"",'(3) Imports'!O63)</f>
        <v/>
      </c>
      <c r="D32" s="134" t="str">
        <f>IF(ISBLANK('(3) Imports'!P63),"",LOOKUP('(3) Imports'!P63,Ports!$A$2:$A$11,Ports!$C$2:$C$11))</f>
        <v/>
      </c>
      <c r="E32" s="134" t="str">
        <f>IF(ISBLANK('(3) Imports'!P63),"",LOOKUP('(3) Imports'!P63,Ports!$A$2:$A$11,Ports!$E$2:$E$11))</f>
        <v/>
      </c>
      <c r="F32" s="134" t="str">
        <f>IF('(3) Imports'!AA63&gt;0,'(3) Imports'!AA63,"")</f>
        <v/>
      </c>
      <c r="G32" s="143" t="str">
        <f>IF('(3) Imports'!AG63&gt;0,'(3) Imports'!AG63,"")</f>
        <v/>
      </c>
      <c r="H32" s="134" t="str">
        <f>IF(AND(ISBLANK('(3) Imports'!AL63),ISBLANK('(3) Imports'!AN63),ISBLANK('(3) Imports'!AO63)),"",CONCATENATE('(3) Imports'!AL63,'(3) Imports'!AM63,'(3) Imports'!AN63,'(3) Imports'!AO63))</f>
        <v/>
      </c>
      <c r="I32" s="134" t="str">
        <f>IF(AND(ISBLANK('(3) Imports'!AP63),ISBLANK('(3) Imports'!AQ63),ISBLANK('(3) Imports'!AS63),ISBLANK('(3) Imports'!AT63)),"",CONCATENATE('(3) Imports'!AP63,'(3) Imports'!AQ63,'(3) Imports'!AR63,'(3) Imports'!AS63,'(3) Imports'!AT63))</f>
        <v/>
      </c>
    </row>
    <row r="33" spans="1:9" x14ac:dyDescent="0.2">
      <c r="A33" s="134" t="str">
        <f>IF(AND(D33="",E33="",F33="",G33="",H33="",I33=""),"",'(3) Imports'!$J$21)</f>
        <v/>
      </c>
      <c r="B33" s="134" t="str">
        <f>IF(AND(D33="",E33="",F33="",G33="",H33="",I33=""),"",'(3) Imports'!B64)</f>
        <v/>
      </c>
      <c r="C33" s="134" t="str">
        <f>IF(AND(D33="",E33="",F33="",G33="",H33="",I33=""),"",'(3) Imports'!O64)</f>
        <v/>
      </c>
      <c r="D33" s="134" t="str">
        <f>IF(ISBLANK('(3) Imports'!P64),"",LOOKUP('(3) Imports'!P64,Ports!$A$2:$A$11,Ports!$C$2:$C$11))</f>
        <v/>
      </c>
      <c r="E33" s="134" t="str">
        <f>IF(ISBLANK('(3) Imports'!P64),"",LOOKUP('(3) Imports'!P64,Ports!$A$2:$A$11,Ports!$E$2:$E$11))</f>
        <v/>
      </c>
      <c r="F33" s="134" t="str">
        <f>IF('(3) Imports'!AA64&gt;0,'(3) Imports'!AA64,"")</f>
        <v/>
      </c>
      <c r="G33" s="143" t="str">
        <f>IF('(3) Imports'!AG64&gt;0,'(3) Imports'!AG64,"")</f>
        <v/>
      </c>
      <c r="H33" s="134" t="str">
        <f>IF(AND(ISBLANK('(3) Imports'!AL64),ISBLANK('(3) Imports'!AN64),ISBLANK('(3) Imports'!AO64)),"",CONCATENATE('(3) Imports'!AL64,'(3) Imports'!AM64,'(3) Imports'!AN64,'(3) Imports'!AO64))</f>
        <v/>
      </c>
      <c r="I33" s="134" t="str">
        <f>IF(AND(ISBLANK('(3) Imports'!AP64),ISBLANK('(3) Imports'!AQ64),ISBLANK('(3) Imports'!AS64),ISBLANK('(3) Imports'!AT64)),"",CONCATENATE('(3) Imports'!AP64,'(3) Imports'!AQ64,'(3) Imports'!AR64,'(3) Imports'!AS64,'(3) Imports'!AT64))</f>
        <v/>
      </c>
    </row>
    <row r="34" spans="1:9" x14ac:dyDescent="0.2">
      <c r="A34" s="134" t="str">
        <f>IF(AND(D34="",E34="",F34="",G34="",H34="",I34=""),"",'(3) Imports'!$J$21)</f>
        <v/>
      </c>
      <c r="B34" s="134" t="str">
        <f>IF(AND(D34="",E34="",F34="",G34="",H34="",I34=""),"",'(3) Imports'!B65)</f>
        <v/>
      </c>
      <c r="C34" s="134" t="str">
        <f>IF(AND(D34="",E34="",F34="",G34="",H34="",I34=""),"",'(3) Imports'!O65)</f>
        <v/>
      </c>
      <c r="D34" s="134" t="str">
        <f>IF(ISBLANK('(3) Imports'!P65),"",LOOKUP('(3) Imports'!P65,Ports!$A$2:$A$11,Ports!$C$2:$C$11))</f>
        <v/>
      </c>
      <c r="E34" s="134" t="str">
        <f>IF(ISBLANK('(3) Imports'!P65),"",LOOKUP('(3) Imports'!P65,Ports!$A$2:$A$11,Ports!$E$2:$E$11))</f>
        <v/>
      </c>
      <c r="F34" s="134" t="str">
        <f>IF('(3) Imports'!AA65&gt;0,'(3) Imports'!AA65,"")</f>
        <v/>
      </c>
      <c r="G34" s="143" t="str">
        <f>IF('(3) Imports'!AG65&gt;0,'(3) Imports'!AG65,"")</f>
        <v/>
      </c>
      <c r="H34" s="134" t="str">
        <f>IF(AND(ISBLANK('(3) Imports'!AL65),ISBLANK('(3) Imports'!AN65),ISBLANK('(3) Imports'!AO65)),"",CONCATENATE('(3) Imports'!AL65,'(3) Imports'!AM65,'(3) Imports'!AN65,'(3) Imports'!AO65))</f>
        <v/>
      </c>
      <c r="I34" s="134" t="str">
        <f>IF(AND(ISBLANK('(3) Imports'!AP65),ISBLANK('(3) Imports'!AQ65),ISBLANK('(3) Imports'!AS65),ISBLANK('(3) Imports'!AT65)),"",CONCATENATE('(3) Imports'!AP65,'(3) Imports'!AQ65,'(3) Imports'!AR65,'(3) Imports'!AS65,'(3) Imports'!AT65))</f>
        <v/>
      </c>
    </row>
    <row r="35" spans="1:9" x14ac:dyDescent="0.2">
      <c r="A35" s="134" t="str">
        <f>IF(AND(D35="",E35="",F35="",G35="",H35="",I35=""),"",'(3) Imports'!$J$21)</f>
        <v/>
      </c>
      <c r="B35" s="134" t="str">
        <f>IF(AND(D35="",E35="",F35="",G35="",H35="",I35=""),"",'(3) Imports'!B66)</f>
        <v/>
      </c>
      <c r="C35" s="134" t="str">
        <f>IF(AND(D35="",E35="",F35="",G35="",H35="",I35=""),"",'(3) Imports'!O66)</f>
        <v/>
      </c>
      <c r="D35" s="134" t="str">
        <f>IF(ISBLANK('(3) Imports'!P66),"",LOOKUP('(3) Imports'!P66,Ports!$A$2:$A$11,Ports!$C$2:$C$11))</f>
        <v/>
      </c>
      <c r="E35" s="134" t="str">
        <f>IF(ISBLANK('(3) Imports'!P66),"",LOOKUP('(3) Imports'!P66,Ports!$A$2:$A$11,Ports!$E$2:$E$11))</f>
        <v/>
      </c>
      <c r="F35" s="134" t="str">
        <f>IF('(3) Imports'!AA66&gt;0,'(3) Imports'!AA66,"")</f>
        <v/>
      </c>
      <c r="G35" s="143" t="str">
        <f>IF('(3) Imports'!AG66&gt;0,'(3) Imports'!AG66,"")</f>
        <v/>
      </c>
      <c r="H35" s="134" t="str">
        <f>IF(AND(ISBLANK('(3) Imports'!AL66),ISBLANK('(3) Imports'!AN66),ISBLANK('(3) Imports'!AO66)),"",CONCATENATE('(3) Imports'!AL66,'(3) Imports'!AM66,'(3) Imports'!AN66,'(3) Imports'!AO66))</f>
        <v/>
      </c>
      <c r="I35" s="134" t="str">
        <f>IF(AND(ISBLANK('(3) Imports'!AP66),ISBLANK('(3) Imports'!AQ66),ISBLANK('(3) Imports'!AS66),ISBLANK('(3) Imports'!AT66)),"",CONCATENATE('(3) Imports'!AP66,'(3) Imports'!AQ66,'(3) Imports'!AR66,'(3) Imports'!AS66,'(3) Imports'!AT66))</f>
        <v/>
      </c>
    </row>
    <row r="36" spans="1:9" x14ac:dyDescent="0.2">
      <c r="A36" s="134" t="str">
        <f>IF(AND(D36="",E36="",F36="",G36="",H36="",I36=""),"",'(3) Imports'!$J$21)</f>
        <v/>
      </c>
      <c r="B36" s="134" t="str">
        <f>IF(AND(D36="",E36="",F36="",G36="",H36="",I36=""),"",'(3) Imports'!B68)</f>
        <v/>
      </c>
      <c r="C36" s="134" t="str">
        <f>IF(AND(D36="",E36="",F36="",G36="",H36="",I36=""),"",'(3) Imports'!O68)</f>
        <v/>
      </c>
      <c r="D36" s="134" t="str">
        <f>IF(ISBLANK('(3) Imports'!P68),"",LOOKUP('(3) Imports'!P68,Ports!$A$2:$A$11,Ports!$C$2:$C$11))</f>
        <v/>
      </c>
      <c r="E36" s="134" t="str">
        <f>IF(ISBLANK('(3) Imports'!P68),"",LOOKUP('(3) Imports'!P68,Ports!$A$2:$A$11,Ports!$E$2:$E$11))</f>
        <v/>
      </c>
      <c r="F36" s="134" t="str">
        <f>IF('(3) Imports'!AA68&gt;0,'(3) Imports'!AA68,"")</f>
        <v/>
      </c>
      <c r="G36" s="143" t="str">
        <f>IF('(3) Imports'!AG68&gt;0,'(3) Imports'!AG68,"")</f>
        <v/>
      </c>
      <c r="H36" s="134" t="str">
        <f>IF(AND(ISBLANK('(3) Imports'!AL68),ISBLANK('(3) Imports'!AN68),ISBLANK('(3) Imports'!AO68)),"",CONCATENATE('(3) Imports'!AL68,'(3) Imports'!AM68,'(3) Imports'!AN68,'(3) Imports'!AO68))</f>
        <v/>
      </c>
      <c r="I36" s="134" t="str">
        <f>IF(AND(ISBLANK('(3) Imports'!AP68),ISBLANK('(3) Imports'!AQ68),ISBLANK('(3) Imports'!AS68),ISBLANK('(3) Imports'!AT68)),"",CONCATENATE('(3) Imports'!AP68,'(3) Imports'!AQ68,'(3) Imports'!AR68,'(3) Imports'!AS68,'(3) Imports'!AT68))</f>
        <v/>
      </c>
    </row>
    <row r="37" spans="1:9" x14ac:dyDescent="0.2">
      <c r="A37" s="134" t="str">
        <f>IF(AND(D37="",E37="",F37="",G37="",H37="",I37=""),"",'(3) Imports'!$J$21)</f>
        <v/>
      </c>
      <c r="B37" s="134" t="str">
        <f>IF(AND(D37="",E37="",F37="",G37="",H37="",I37=""),"",'(3) Imports'!B69)</f>
        <v/>
      </c>
      <c r="C37" s="134" t="str">
        <f>IF(AND(D37="",E37="",F37="",G37="",H37="",I37=""),"",'(3) Imports'!O69)</f>
        <v/>
      </c>
      <c r="D37" s="134" t="str">
        <f>IF(ISBLANK('(3) Imports'!P69),"",LOOKUP('(3) Imports'!P69,Ports!$A$2:$A$11,Ports!$C$2:$C$11))</f>
        <v/>
      </c>
      <c r="E37" s="134" t="str">
        <f>IF(ISBLANK('(3) Imports'!P69),"",LOOKUP('(3) Imports'!P69,Ports!$A$2:$A$11,Ports!$E$2:$E$11))</f>
        <v/>
      </c>
      <c r="F37" s="134" t="str">
        <f>IF('(3) Imports'!AA69&gt;0,'(3) Imports'!AA69,"")</f>
        <v/>
      </c>
      <c r="G37" s="143" t="str">
        <f>IF('(3) Imports'!AG69&gt;0,'(3) Imports'!AG69,"")</f>
        <v/>
      </c>
      <c r="H37" s="134" t="str">
        <f>IF(AND(ISBLANK('(3) Imports'!AL69),ISBLANK('(3) Imports'!AN69),ISBLANK('(3) Imports'!AO69)),"",CONCATENATE('(3) Imports'!AL69,'(3) Imports'!AM69,'(3) Imports'!AN69,'(3) Imports'!AO69))</f>
        <v/>
      </c>
      <c r="I37" s="134" t="str">
        <f>IF(AND(ISBLANK('(3) Imports'!AP69),ISBLANK('(3) Imports'!AQ69),ISBLANK('(3) Imports'!AS69),ISBLANK('(3) Imports'!AT69)),"",CONCATENATE('(3) Imports'!AP69,'(3) Imports'!AQ69,'(3) Imports'!AR69,'(3) Imports'!AS69,'(3) Imports'!AT69))</f>
        <v/>
      </c>
    </row>
    <row r="38" spans="1:9" x14ac:dyDescent="0.2">
      <c r="A38" s="134" t="str">
        <f>IF(AND(D38="",E38="",F38="",G38="",H38="",I38=""),"",'(3) Imports'!$J$21)</f>
        <v/>
      </c>
      <c r="B38" s="134" t="str">
        <f>IF(AND(D38="",E38="",F38="",G38="",H38="",I38=""),"",'(3) Imports'!B70)</f>
        <v/>
      </c>
      <c r="C38" s="134" t="str">
        <f>IF(AND(D38="",E38="",F38="",G38="",H38="",I38=""),"",'(3) Imports'!O70)</f>
        <v/>
      </c>
      <c r="D38" s="134" t="str">
        <f>IF(ISBLANK('(3) Imports'!P70),"",LOOKUP('(3) Imports'!P70,Ports!$A$2:$A$11,Ports!$C$2:$C$11))</f>
        <v/>
      </c>
      <c r="E38" s="134" t="str">
        <f>IF(ISBLANK('(3) Imports'!P70),"",LOOKUP('(3) Imports'!P70,Ports!$A$2:$A$11,Ports!$E$2:$E$11))</f>
        <v/>
      </c>
      <c r="F38" s="134" t="str">
        <f>IF('(3) Imports'!AA70&gt;0,'(3) Imports'!AA70,"")</f>
        <v/>
      </c>
      <c r="G38" s="143" t="str">
        <f>IF('(3) Imports'!AG70&gt;0,'(3) Imports'!AG70,"")</f>
        <v/>
      </c>
      <c r="H38" s="134" t="str">
        <f>IF(AND(ISBLANK('(3) Imports'!AL70),ISBLANK('(3) Imports'!AN70),ISBLANK('(3) Imports'!AO70)),"",CONCATENATE('(3) Imports'!AL70,'(3) Imports'!AM70,'(3) Imports'!AN70,'(3) Imports'!AO70))</f>
        <v/>
      </c>
      <c r="I38" s="134" t="str">
        <f>IF(AND(ISBLANK('(3) Imports'!AP70),ISBLANK('(3) Imports'!AQ70),ISBLANK('(3) Imports'!AS70),ISBLANK('(3) Imports'!AT70)),"",CONCATENATE('(3) Imports'!AP70,'(3) Imports'!AQ70,'(3) Imports'!AR70,'(3) Imports'!AS70,'(3) Imports'!AT70))</f>
        <v/>
      </c>
    </row>
    <row r="39" spans="1:9" x14ac:dyDescent="0.2">
      <c r="A39" s="134" t="str">
        <f>IF(AND(D39="",E39="",F39="",G39="",H39="",I39=""),"",'(3) Imports'!$J$21)</f>
        <v/>
      </c>
      <c r="B39" s="134" t="str">
        <f>IF(AND(D39="",E39="",F39="",G39="",H39="",I39=""),"",'(3) Imports'!B71)</f>
        <v/>
      </c>
      <c r="C39" s="134" t="str">
        <f>IF(AND(D39="",E39="",F39="",G39="",H39="",I39=""),"",'(3) Imports'!O71)</f>
        <v/>
      </c>
      <c r="D39" s="134" t="str">
        <f>IF(ISBLANK('(3) Imports'!P71),"",LOOKUP('(3) Imports'!P71,Ports!$A$2:$A$11,Ports!$C$2:$C$11))</f>
        <v/>
      </c>
      <c r="E39" s="134" t="str">
        <f>IF(ISBLANK('(3) Imports'!P71),"",LOOKUP('(3) Imports'!P71,Ports!$A$2:$A$11,Ports!$E$2:$E$11))</f>
        <v/>
      </c>
      <c r="F39" s="134" t="str">
        <f>IF('(3) Imports'!AA71&gt;0,'(3) Imports'!AA71,"")</f>
        <v/>
      </c>
      <c r="G39" s="143" t="str">
        <f>IF('(3) Imports'!AG71&gt;0,'(3) Imports'!AG71,"")</f>
        <v/>
      </c>
      <c r="H39" s="134" t="str">
        <f>IF(AND(ISBLANK('(3) Imports'!AL71),ISBLANK('(3) Imports'!AN71),ISBLANK('(3) Imports'!AO71)),"",CONCATENATE('(3) Imports'!AL71,'(3) Imports'!AM71,'(3) Imports'!AN71,'(3) Imports'!AO71))</f>
        <v/>
      </c>
      <c r="I39" s="134" t="str">
        <f>IF(AND(ISBLANK('(3) Imports'!AP71),ISBLANK('(3) Imports'!AQ71),ISBLANK('(3) Imports'!AS71),ISBLANK('(3) Imports'!AT71)),"",CONCATENATE('(3) Imports'!AP71,'(3) Imports'!AQ71,'(3) Imports'!AR71,'(3) Imports'!AS71,'(3) Imports'!AT71))</f>
        <v/>
      </c>
    </row>
    <row r="40" spans="1:9" x14ac:dyDescent="0.2">
      <c r="A40" s="134" t="str">
        <f>IF(AND(D40="",E40="",F40="",G40="",H40="",I40=""),"",'(3) Imports'!$J$21)</f>
        <v/>
      </c>
      <c r="B40" s="134" t="str">
        <f>IF(AND(D40="",E40="",F40="",G40="",H40="",I40=""),"",'(3) Imports'!B72)</f>
        <v/>
      </c>
      <c r="C40" s="134" t="str">
        <f>IF(AND(D40="",E40="",F40="",G40="",H40="",I40=""),"",'(3) Imports'!O72)</f>
        <v/>
      </c>
      <c r="D40" s="134" t="str">
        <f>IF(ISBLANK('(3) Imports'!P72),"",LOOKUP('(3) Imports'!P72,Ports!$A$2:$A$11,Ports!$C$2:$C$11))</f>
        <v/>
      </c>
      <c r="E40" s="134" t="str">
        <f>IF(ISBLANK('(3) Imports'!P72),"",LOOKUP('(3) Imports'!P72,Ports!$A$2:$A$11,Ports!$E$2:$E$11))</f>
        <v/>
      </c>
      <c r="F40" s="134" t="str">
        <f>IF('(3) Imports'!AA72&gt;0,'(3) Imports'!AA72,"")</f>
        <v/>
      </c>
      <c r="G40" s="143" t="str">
        <f>IF('(3) Imports'!AG72&gt;0,'(3) Imports'!AG72,"")</f>
        <v/>
      </c>
      <c r="H40" s="134" t="str">
        <f>IF(AND(ISBLANK('(3) Imports'!AL72),ISBLANK('(3) Imports'!AN72),ISBLANK('(3) Imports'!AO72)),"",CONCATENATE('(3) Imports'!AL72,'(3) Imports'!AM72,'(3) Imports'!AN72,'(3) Imports'!AO72))</f>
        <v/>
      </c>
      <c r="I40" s="134" t="str">
        <f>IF(AND(ISBLANK('(3) Imports'!AP72),ISBLANK('(3) Imports'!AQ72),ISBLANK('(3) Imports'!AS72),ISBLANK('(3) Imports'!AT72)),"",CONCATENATE('(3) Imports'!AP72,'(3) Imports'!AQ72,'(3) Imports'!AR72,'(3) Imports'!AS72,'(3) Imports'!AT72))</f>
        <v/>
      </c>
    </row>
    <row r="41" spans="1:9" x14ac:dyDescent="0.2">
      <c r="A41" s="134" t="str">
        <f>IF(AND(D41="",E41="",F41="",G41="",H41="",I41=""),"",'(3) Imports'!$J$21)</f>
        <v/>
      </c>
      <c r="B41" s="134" t="str">
        <f>IF(AND(D41="",E41="",F41="",G41="",H41="",I41=""),"",'(3) Imports'!B73)</f>
        <v/>
      </c>
      <c r="C41" s="134" t="str">
        <f>IF(AND(D41="",E41="",F41="",G41="",H41="",I41=""),"",'(3) Imports'!O73)</f>
        <v/>
      </c>
      <c r="D41" s="134" t="str">
        <f>IF(ISBLANK('(3) Imports'!P73),"",LOOKUP('(3) Imports'!P73,Ports!$A$2:$A$11,Ports!$C$2:$C$11))</f>
        <v/>
      </c>
      <c r="E41" s="134" t="str">
        <f>IF(ISBLANK('(3) Imports'!P73),"",LOOKUP('(3) Imports'!P73,Ports!$A$2:$A$11,Ports!$E$2:$E$11))</f>
        <v/>
      </c>
      <c r="F41" s="134" t="str">
        <f>IF('(3) Imports'!AA73&gt;0,'(3) Imports'!AA73,"")</f>
        <v/>
      </c>
      <c r="G41" s="143" t="str">
        <f>IF('(3) Imports'!AG73&gt;0,'(3) Imports'!AG73,"")</f>
        <v/>
      </c>
      <c r="H41" s="134" t="str">
        <f>IF(AND(ISBLANK('(3) Imports'!AL73),ISBLANK('(3) Imports'!AN73),ISBLANK('(3) Imports'!AO73)),"",CONCATENATE('(3) Imports'!AL73,'(3) Imports'!AM73,'(3) Imports'!AN73,'(3) Imports'!AO73))</f>
        <v/>
      </c>
      <c r="I41" s="134" t="str">
        <f>IF(AND(ISBLANK('(3) Imports'!AP73),ISBLANK('(3) Imports'!AQ73),ISBLANK('(3) Imports'!AS73),ISBLANK('(3) Imports'!AT73)),"",CONCATENATE('(3) Imports'!AP73,'(3) Imports'!AQ73,'(3) Imports'!AR73,'(3) Imports'!AS73,'(3) Imports'!AT73))</f>
        <v/>
      </c>
    </row>
    <row r="42" spans="1:9" x14ac:dyDescent="0.2">
      <c r="A42" s="134" t="str">
        <f>IF(AND(D42="",E42="",F42="",G42="",H42="",I42=""),"",'(3) Imports'!$J$21)</f>
        <v/>
      </c>
      <c r="B42" s="134" t="str">
        <f>IF(AND(D42="",E42="",F42="",G42="",H42="",I42=""),"",'(3) Imports'!B74)</f>
        <v/>
      </c>
      <c r="C42" s="134" t="str">
        <f>IF(AND(D42="",E42="",F42="",G42="",H42="",I42=""),"",'(3) Imports'!O74)</f>
        <v/>
      </c>
      <c r="D42" s="134" t="str">
        <f>IF(ISBLANK('(3) Imports'!P74),"",LOOKUP('(3) Imports'!P74,Ports!$A$2:$A$11,Ports!$C$2:$C$11))</f>
        <v/>
      </c>
      <c r="E42" s="134" t="str">
        <f>IF(ISBLANK('(3) Imports'!P74),"",LOOKUP('(3) Imports'!P74,Ports!$A$2:$A$11,Ports!$E$2:$E$11))</f>
        <v/>
      </c>
      <c r="F42" s="134" t="str">
        <f>IF('(3) Imports'!AA74&gt;0,'(3) Imports'!AA74,"")</f>
        <v/>
      </c>
      <c r="G42" s="143" t="str">
        <f>IF('(3) Imports'!AG74&gt;0,'(3) Imports'!AG74,"")</f>
        <v/>
      </c>
      <c r="H42" s="134" t="str">
        <f>IF(AND(ISBLANK('(3) Imports'!AL74),ISBLANK('(3) Imports'!AN74),ISBLANK('(3) Imports'!AO74)),"",CONCATENATE('(3) Imports'!AL74,'(3) Imports'!AM74,'(3) Imports'!AN74,'(3) Imports'!AO74))</f>
        <v/>
      </c>
      <c r="I42" s="134" t="str">
        <f>IF(AND(ISBLANK('(3) Imports'!AP74),ISBLANK('(3) Imports'!AQ74),ISBLANK('(3) Imports'!AS74),ISBLANK('(3) Imports'!AT74)),"",CONCATENATE('(3) Imports'!AP74,'(3) Imports'!AQ74,'(3) Imports'!AR74,'(3) Imports'!AS74,'(3) Imports'!AT74))</f>
        <v/>
      </c>
    </row>
    <row r="43" spans="1:9" x14ac:dyDescent="0.2">
      <c r="A43" s="134" t="str">
        <f>IF(AND(D43="",E43="",F43="",G43="",H43="",I43=""),"",'(3) Imports'!$J$21)</f>
        <v/>
      </c>
      <c r="B43" s="134" t="str">
        <f>IF(AND(D43="",E43="",F43="",G43="",H43="",I43=""),"",'(3) Imports'!B75)</f>
        <v/>
      </c>
      <c r="C43" s="134" t="str">
        <f>IF(AND(D43="",E43="",F43="",G43="",H43="",I43=""),"",'(3) Imports'!O75)</f>
        <v/>
      </c>
      <c r="D43" s="134" t="str">
        <f>IF(ISBLANK('(3) Imports'!P75),"",LOOKUP('(3) Imports'!P75,Ports!$A$2:$A$11,Ports!$C$2:$C$11))</f>
        <v/>
      </c>
      <c r="E43" s="134" t="str">
        <f>IF(ISBLANK('(3) Imports'!P75),"",LOOKUP('(3) Imports'!P75,Ports!$A$2:$A$11,Ports!$E$2:$E$11))</f>
        <v/>
      </c>
      <c r="F43" s="134" t="str">
        <f>IF('(3) Imports'!AA75&gt;0,'(3) Imports'!AA75,"")</f>
        <v/>
      </c>
      <c r="G43" s="143" t="str">
        <f>IF('(3) Imports'!AG75&gt;0,'(3) Imports'!AG75,"")</f>
        <v/>
      </c>
      <c r="H43" s="134" t="str">
        <f>IF(AND(ISBLANK('(3) Imports'!AL75),ISBLANK('(3) Imports'!AN75),ISBLANK('(3) Imports'!AO75)),"",CONCATENATE('(3) Imports'!AL75,'(3) Imports'!AM75,'(3) Imports'!AN75,'(3) Imports'!AO75))</f>
        <v/>
      </c>
      <c r="I43" s="134" t="str">
        <f>IF(AND(ISBLANK('(3) Imports'!AP75),ISBLANK('(3) Imports'!AQ75),ISBLANK('(3) Imports'!AS75),ISBLANK('(3) Imports'!AT75)),"",CONCATENATE('(3) Imports'!AP75,'(3) Imports'!AQ75,'(3) Imports'!AR75,'(3) Imports'!AS75,'(3) Imports'!AT75))</f>
        <v/>
      </c>
    </row>
    <row r="44" spans="1:9" x14ac:dyDescent="0.2">
      <c r="A44" s="134" t="str">
        <f>IF(AND(D44="",E44="",F44="",G44="",H44="",I44=""),"",'(3) Imports'!$J$21)</f>
        <v/>
      </c>
      <c r="B44" s="134" t="str">
        <f>IF(AND(D44="",E44="",F44="",G44="",H44="",I44=""),"",'(3) Imports'!B76)</f>
        <v/>
      </c>
      <c r="C44" s="134" t="str">
        <f>IF(AND(D44="",E44="",F44="",G44="",H44="",I44=""),"",'(3) Imports'!O76)</f>
        <v/>
      </c>
      <c r="D44" s="134" t="str">
        <f>IF(ISBLANK('(3) Imports'!P76),"",LOOKUP('(3) Imports'!P76,Ports!$A$2:$A$11,Ports!$C$2:$C$11))</f>
        <v/>
      </c>
      <c r="E44" s="134" t="str">
        <f>IF(ISBLANK('(3) Imports'!P76),"",LOOKUP('(3) Imports'!P76,Ports!$A$2:$A$11,Ports!$E$2:$E$11))</f>
        <v/>
      </c>
      <c r="F44" s="134" t="str">
        <f>IF('(3) Imports'!AA76&gt;0,'(3) Imports'!AA76,"")</f>
        <v/>
      </c>
      <c r="G44" s="143" t="str">
        <f>IF('(3) Imports'!AG76&gt;0,'(3) Imports'!AG76,"")</f>
        <v/>
      </c>
      <c r="H44" s="134" t="str">
        <f>IF(AND(ISBLANK('(3) Imports'!AL76),ISBLANK('(3) Imports'!AN76),ISBLANK('(3) Imports'!AO76)),"",CONCATENATE('(3) Imports'!AL76,'(3) Imports'!AM76,'(3) Imports'!AN76,'(3) Imports'!AO76))</f>
        <v/>
      </c>
      <c r="I44" s="134" t="str">
        <f>IF(AND(ISBLANK('(3) Imports'!AP76),ISBLANK('(3) Imports'!AQ76),ISBLANK('(3) Imports'!AS76),ISBLANK('(3) Imports'!AT76)),"",CONCATENATE('(3) Imports'!AP76,'(3) Imports'!AQ76,'(3) Imports'!AR76,'(3) Imports'!AS76,'(3) Imports'!AT76))</f>
        <v/>
      </c>
    </row>
    <row r="45" spans="1:9" x14ac:dyDescent="0.2">
      <c r="A45" s="134" t="str">
        <f>IF(AND(D45="",E45="",F45="",G45="",H45="",I45=""),"",'(3) Imports'!$J$21)</f>
        <v/>
      </c>
      <c r="B45" s="134" t="str">
        <f>IF(AND(D45="",E45="",F45="",G45="",H45="",I45=""),"",'(3) Imports'!B77)</f>
        <v/>
      </c>
      <c r="C45" s="134" t="str">
        <f>IF(AND(D45="",E45="",F45="",G45="",H45="",I45=""),"",'(3) Imports'!O77)</f>
        <v/>
      </c>
      <c r="D45" s="134" t="str">
        <f>IF(ISBLANK('(3) Imports'!P77),"",LOOKUP('(3) Imports'!P77,Ports!$A$2:$A$11,Ports!$C$2:$C$11))</f>
        <v/>
      </c>
      <c r="E45" s="134" t="str">
        <f>IF(ISBLANK('(3) Imports'!P77),"",LOOKUP('(3) Imports'!P77,Ports!$A$2:$A$11,Ports!$E$2:$E$11))</f>
        <v/>
      </c>
      <c r="F45" s="134" t="str">
        <f>IF('(3) Imports'!AA77&gt;0,'(3) Imports'!AA77,"")</f>
        <v/>
      </c>
      <c r="G45" s="143" t="str">
        <f>IF('(3) Imports'!AG77&gt;0,'(3) Imports'!AG77,"")</f>
        <v/>
      </c>
      <c r="H45" s="134" t="str">
        <f>IF(AND(ISBLANK('(3) Imports'!AL77),ISBLANK('(3) Imports'!AN77),ISBLANK('(3) Imports'!AO77)),"",CONCATENATE('(3) Imports'!AL77,'(3) Imports'!AM77,'(3) Imports'!AN77,'(3) Imports'!AO77))</f>
        <v/>
      </c>
      <c r="I45" s="134" t="str">
        <f>IF(AND(ISBLANK('(3) Imports'!AP77),ISBLANK('(3) Imports'!AQ77),ISBLANK('(3) Imports'!AS77),ISBLANK('(3) Imports'!AT77)),"",CONCATENATE('(3) Imports'!AP77,'(3) Imports'!AQ77,'(3) Imports'!AR77,'(3) Imports'!AS77,'(3) Imports'!AT77))</f>
        <v/>
      </c>
    </row>
    <row r="46" spans="1:9" x14ac:dyDescent="0.2">
      <c r="A46" s="134" t="str">
        <f>IF(AND(D46="",E46="",F46="",G46="",H46="",I46=""),"",'(3) Imports'!$J$21)</f>
        <v/>
      </c>
      <c r="B46" s="134" t="str">
        <f>IF(AND(D46="",E46="",F46="",G46="",H46="",I46=""),"",'(3) Imports'!B78)</f>
        <v/>
      </c>
      <c r="C46" s="134" t="str">
        <f>IF(AND(D46="",E46="",F46="",G46="",H46="",I46=""),"",'(3) Imports'!O78)</f>
        <v/>
      </c>
      <c r="D46" s="134" t="str">
        <f>IF(ISBLANK('(3) Imports'!P78),"",LOOKUP('(3) Imports'!P78,Ports!$A$2:$A$11,Ports!$C$2:$C$11))</f>
        <v/>
      </c>
      <c r="E46" s="134" t="str">
        <f>IF(ISBLANK('(3) Imports'!P78),"",LOOKUP('(3) Imports'!P78,Ports!$A$2:$A$11,Ports!$E$2:$E$11))</f>
        <v/>
      </c>
      <c r="F46" s="134" t="str">
        <f>IF('(3) Imports'!AA78&gt;0,'(3) Imports'!AA78,"")</f>
        <v/>
      </c>
      <c r="G46" s="143" t="str">
        <f>IF('(3) Imports'!AG78&gt;0,'(3) Imports'!AG78,"")</f>
        <v/>
      </c>
      <c r="H46" s="134" t="str">
        <f>IF(AND(ISBLANK('(3) Imports'!AL78),ISBLANK('(3) Imports'!AN78),ISBLANK('(3) Imports'!AO78)),"",CONCATENATE('(3) Imports'!AL78,'(3) Imports'!AM78,'(3) Imports'!AN78,'(3) Imports'!AO78))</f>
        <v/>
      </c>
      <c r="I46" s="134" t="str">
        <f>IF(AND(ISBLANK('(3) Imports'!AP78),ISBLANK('(3) Imports'!AQ78),ISBLANK('(3) Imports'!AS78),ISBLANK('(3) Imports'!AT78)),"",CONCATENATE('(3) Imports'!AP78,'(3) Imports'!AQ78,'(3) Imports'!AR78,'(3) Imports'!AS78,'(3) Imports'!AT78))</f>
        <v/>
      </c>
    </row>
    <row r="47" spans="1:9" x14ac:dyDescent="0.2">
      <c r="A47" s="134" t="str">
        <f>IF(AND(D47="",E47="",F47="",G47="",H47="",I47=""),"",'(3) Imports'!$J$21)</f>
        <v/>
      </c>
      <c r="B47" s="134" t="str">
        <f>IF(AND(D47="",E47="",F47="",G47="",H47="",I47=""),"",'(3) Imports'!B80)</f>
        <v/>
      </c>
      <c r="C47" s="134" t="str">
        <f>IF(AND(D47="",E47="",F47="",G47="",H47="",I47=""),"",'(3) Imports'!O80)</f>
        <v/>
      </c>
      <c r="D47" s="134" t="str">
        <f>IF(ISBLANK('(3) Imports'!P80),"",LOOKUP('(3) Imports'!P80,Ports!$A$2:$A$11,Ports!$C$2:$C$11))</f>
        <v/>
      </c>
      <c r="E47" s="134" t="str">
        <f>IF(ISBLANK('(3) Imports'!P80),"",LOOKUP('(3) Imports'!P80,Ports!$A$2:$A$11,Ports!$E$2:$E$11))</f>
        <v/>
      </c>
      <c r="F47" s="134" t="str">
        <f>IF('(3) Imports'!AA80&gt;0,'(3) Imports'!AA80,"")</f>
        <v/>
      </c>
      <c r="G47" s="143" t="str">
        <f>IF('(3) Imports'!AG80&gt;0,'(3) Imports'!AG80,"")</f>
        <v/>
      </c>
      <c r="H47" s="134" t="str">
        <f>IF(AND(ISBLANK('(3) Imports'!AL80),ISBLANK('(3) Imports'!AN80),ISBLANK('(3) Imports'!AO80)),"",CONCATENATE('(3) Imports'!AL80,'(3) Imports'!AM80,'(3) Imports'!AN80,'(3) Imports'!AO80))</f>
        <v/>
      </c>
      <c r="I47" s="134" t="str">
        <f>IF(AND(ISBLANK('(3) Imports'!AP80),ISBLANK('(3) Imports'!AQ80),ISBLANK('(3) Imports'!AS80),ISBLANK('(3) Imports'!AT80)),"",CONCATENATE('(3) Imports'!AP80,'(3) Imports'!AQ80,'(3) Imports'!AR80,'(3) Imports'!AS80,'(3) Imports'!AT80))</f>
        <v/>
      </c>
    </row>
    <row r="48" spans="1:9" x14ac:dyDescent="0.2">
      <c r="A48" s="134" t="str">
        <f>IF(AND(D48="",E48="",F48="",G48="",H48="",I48=""),"",'(3) Imports'!$J$21)</f>
        <v/>
      </c>
      <c r="B48" s="134" t="str">
        <f>IF(AND(D48="",E48="",F48="",G48="",H48="",I48=""),"",'(3) Imports'!B81)</f>
        <v/>
      </c>
      <c r="C48" s="134" t="str">
        <f>IF(AND(D48="",E48="",F48="",G48="",H48="",I48=""),"",'(3) Imports'!O81)</f>
        <v/>
      </c>
      <c r="D48" s="134" t="str">
        <f>IF(ISBLANK('(3) Imports'!P81),"",LOOKUP('(3) Imports'!P81,Ports!$A$2:$A$11,Ports!$C$2:$C$11))</f>
        <v/>
      </c>
      <c r="E48" s="134" t="str">
        <f>IF(ISBLANK('(3) Imports'!P81),"",LOOKUP('(3) Imports'!P81,Ports!$A$2:$A$11,Ports!$E$2:$E$11))</f>
        <v/>
      </c>
      <c r="F48" s="134" t="str">
        <f>IF('(3) Imports'!AA81&gt;0,'(3) Imports'!AA81,"")</f>
        <v/>
      </c>
      <c r="G48" s="143" t="str">
        <f>IF('(3) Imports'!AG81&gt;0,'(3) Imports'!AG81,"")</f>
        <v/>
      </c>
      <c r="H48" s="134" t="str">
        <f>IF(AND(ISBLANK('(3) Imports'!AL81),ISBLANK('(3) Imports'!AN81),ISBLANK('(3) Imports'!AO81)),"",CONCATENATE('(3) Imports'!AL81,'(3) Imports'!AM81,'(3) Imports'!AN81,'(3) Imports'!AO81))</f>
        <v/>
      </c>
      <c r="I48" s="134" t="str">
        <f>IF(AND(ISBLANK('(3) Imports'!AP81),ISBLANK('(3) Imports'!AQ81),ISBLANK('(3) Imports'!AS81),ISBLANK('(3) Imports'!AT81)),"",CONCATENATE('(3) Imports'!AP81,'(3) Imports'!AQ81,'(3) Imports'!AR81,'(3) Imports'!AS81,'(3) Imports'!AT81))</f>
        <v/>
      </c>
    </row>
    <row r="49" spans="1:9" x14ac:dyDescent="0.2">
      <c r="A49" s="134" t="str">
        <f>IF(AND(D49="",E49="",F49="",G49="",H49="",I49=""),"",'(3) Imports'!$J$21)</f>
        <v/>
      </c>
      <c r="B49" s="134" t="str">
        <f>IF(AND(D49="",E49="",F49="",G49="",H49="",I49=""),"",'(3) Imports'!B82)</f>
        <v/>
      </c>
      <c r="C49" s="134" t="str">
        <f>IF(AND(D49="",E49="",F49="",G49="",H49="",I49=""),"",'(3) Imports'!O82)</f>
        <v/>
      </c>
      <c r="D49" s="134" t="str">
        <f>IF(ISBLANK('(3) Imports'!P82),"",LOOKUP('(3) Imports'!P82,Ports!$A$2:$A$11,Ports!$C$2:$C$11))</f>
        <v/>
      </c>
      <c r="E49" s="134" t="str">
        <f>IF(ISBLANK('(3) Imports'!P82),"",LOOKUP('(3) Imports'!P82,Ports!$A$2:$A$11,Ports!$E$2:$E$11))</f>
        <v/>
      </c>
      <c r="F49" s="134" t="str">
        <f>IF('(3) Imports'!AA82&gt;0,'(3) Imports'!AA82,"")</f>
        <v/>
      </c>
      <c r="G49" s="143" t="str">
        <f>IF('(3) Imports'!AG82&gt;0,'(3) Imports'!AG82,"")</f>
        <v/>
      </c>
      <c r="H49" s="134" t="str">
        <f>IF(AND(ISBLANK('(3) Imports'!AL82),ISBLANK('(3) Imports'!AN82),ISBLANK('(3) Imports'!AO82)),"",CONCATENATE('(3) Imports'!AL82,'(3) Imports'!AM82,'(3) Imports'!AN82,'(3) Imports'!AO82))</f>
        <v/>
      </c>
      <c r="I49" s="134" t="str">
        <f>IF(AND(ISBLANK('(3) Imports'!AP82),ISBLANK('(3) Imports'!AQ82),ISBLANK('(3) Imports'!AS82),ISBLANK('(3) Imports'!AT82)),"",CONCATENATE('(3) Imports'!AP82,'(3) Imports'!AQ82,'(3) Imports'!AR82,'(3) Imports'!AS82,'(3) Imports'!AT82))</f>
        <v/>
      </c>
    </row>
    <row r="50" spans="1:9" x14ac:dyDescent="0.2">
      <c r="A50" s="134" t="str">
        <f>IF(AND(D50="",E50="",F50="",G50="",H50="",I50=""),"",'(3) Imports'!$J$21)</f>
        <v/>
      </c>
      <c r="B50" s="134" t="str">
        <f>IF(AND(D50="",E50="",F50="",G50="",H50="",I50=""),"",'(3) Imports'!B83)</f>
        <v/>
      </c>
      <c r="C50" s="134" t="str">
        <f>IF(AND(D50="",E50="",F50="",G50="",H50="",I50=""),"",'(3) Imports'!O83)</f>
        <v/>
      </c>
      <c r="D50" s="134" t="str">
        <f>IF(ISBLANK('(3) Imports'!P83),"",LOOKUP('(3) Imports'!P83,Ports!$A$2:$A$11,Ports!$C$2:$C$11))</f>
        <v/>
      </c>
      <c r="E50" s="134" t="str">
        <f>IF(ISBLANK('(3) Imports'!P83),"",LOOKUP('(3) Imports'!P83,Ports!$A$2:$A$11,Ports!$E$2:$E$11))</f>
        <v/>
      </c>
      <c r="F50" s="134" t="str">
        <f>IF('(3) Imports'!AA83&gt;0,'(3) Imports'!AA83,"")</f>
        <v/>
      </c>
      <c r="G50" s="143" t="str">
        <f>IF('(3) Imports'!AG83&gt;0,'(3) Imports'!AG83,"")</f>
        <v/>
      </c>
      <c r="H50" s="134" t="str">
        <f>IF(AND(ISBLANK('(3) Imports'!AL83),ISBLANK('(3) Imports'!AN83),ISBLANK('(3) Imports'!AO83)),"",CONCATENATE('(3) Imports'!AL83,'(3) Imports'!AM83,'(3) Imports'!AN83,'(3) Imports'!AO83))</f>
        <v/>
      </c>
      <c r="I50" s="134" t="str">
        <f>IF(AND(ISBLANK('(3) Imports'!AP83),ISBLANK('(3) Imports'!AQ83),ISBLANK('(3) Imports'!AS83),ISBLANK('(3) Imports'!AT83)),"",CONCATENATE('(3) Imports'!AP83,'(3) Imports'!AQ83,'(3) Imports'!AR83,'(3) Imports'!AS83,'(3) Imports'!AT83))</f>
        <v/>
      </c>
    </row>
    <row r="51" spans="1:9" x14ac:dyDescent="0.2">
      <c r="A51" s="134" t="str">
        <f>IF(AND(D51="",E51="",F51="",G51="",H51="",I51=""),"",'(3) Imports'!$J$21)</f>
        <v/>
      </c>
      <c r="B51" s="134" t="str">
        <f>IF(AND(D51="",E51="",F51="",G51="",H51="",I51=""),"",'(3) Imports'!B84)</f>
        <v/>
      </c>
      <c r="C51" s="134" t="str">
        <f>IF(AND(D51="",E51="",F51="",G51="",H51="",I51=""),"",'(3) Imports'!O84)</f>
        <v/>
      </c>
      <c r="D51" s="134" t="str">
        <f>IF(ISBLANK('(3) Imports'!P84),"",LOOKUP('(3) Imports'!P84,Ports!$A$2:$A$11,Ports!$C$2:$C$11))</f>
        <v/>
      </c>
      <c r="E51" s="134" t="str">
        <f>IF(ISBLANK('(3) Imports'!P84),"",LOOKUP('(3) Imports'!P84,Ports!$A$2:$A$11,Ports!$E$2:$E$11))</f>
        <v/>
      </c>
      <c r="F51" s="134" t="str">
        <f>IF('(3) Imports'!AA84&gt;0,'(3) Imports'!AA84,"")</f>
        <v/>
      </c>
      <c r="G51" s="143" t="str">
        <f>IF('(3) Imports'!AG84&gt;0,'(3) Imports'!AG84,"")</f>
        <v/>
      </c>
      <c r="H51" s="134" t="str">
        <f>IF(AND(ISBLANK('(3) Imports'!AL84),ISBLANK('(3) Imports'!AN84),ISBLANK('(3) Imports'!AO84)),"",CONCATENATE('(3) Imports'!AL84,'(3) Imports'!AM84,'(3) Imports'!AN84,'(3) Imports'!AO84))</f>
        <v/>
      </c>
      <c r="I51" s="134" t="str">
        <f>IF(AND(ISBLANK('(3) Imports'!AP84),ISBLANK('(3) Imports'!AQ84),ISBLANK('(3) Imports'!AS84),ISBLANK('(3) Imports'!AT84)),"",CONCATENATE('(3) Imports'!AP84,'(3) Imports'!AQ84,'(3) Imports'!AR84,'(3) Imports'!AS84,'(3) Imports'!AT84))</f>
        <v/>
      </c>
    </row>
  </sheetData>
  <sheetProtection algorithmName="SHA-512" hashValue="D2FxufVCwLGYaXmIEiYw75Ol8SudnWudqSfVRDe2EETPVagrSXr5GmsE2qiQoWQN1+VikK8wOuaabSOkmEn/lw==" saltValue="xhJzrXKzRByRQVSXnp1PyQ==" spinCount="100000" sheet="1" objects="1" scenarios="1" selectLockedCells="1" selectUnlockedCells="1"/>
  <dataConsolid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a6a9aea-fb0f-4ddd-aff8-712634b7d5fe" xsi:nil="true"/>
    <lcf76f155ced4ddcb4097134ff3c332f xmlns="61551a5c-c5b0-4157-91ef-0e56f6671ed0">
      <Terms xmlns="http://schemas.microsoft.com/office/infopath/2007/PartnerControls"/>
    </lcf76f155ced4ddcb4097134ff3c332f>
    <SharedWithUsers xmlns="a92290d7-b971-4e1d-81ee-28387a7fbc93">
      <UserInfo>
        <DisplayName/>
        <AccountId xsi:nil="true"/>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EB89419B750164AA3C64163DF815BF2" ma:contentTypeVersion="16" ma:contentTypeDescription="Create a new document." ma:contentTypeScope="" ma:versionID="faf07aee634ea5fa05978db01fd8f207">
  <xsd:schema xmlns:xsd="http://www.w3.org/2001/XMLSchema" xmlns:xs="http://www.w3.org/2001/XMLSchema" xmlns:p="http://schemas.microsoft.com/office/2006/metadata/properties" xmlns:ns2="61551a5c-c5b0-4157-91ef-0e56f6671ed0" xmlns:ns3="a92290d7-b971-4e1d-81ee-28387a7fbc93" xmlns:ns4="fa6a9aea-fb0f-4ddd-aff8-712634b7d5fe" targetNamespace="http://schemas.microsoft.com/office/2006/metadata/properties" ma:root="true" ma:fieldsID="9b06861c8563a8ca00e702fee2af6b51" ns2:_="" ns3:_="" ns4:_="">
    <xsd:import namespace="61551a5c-c5b0-4157-91ef-0e56f6671ed0"/>
    <xsd:import namespace="a92290d7-b971-4e1d-81ee-28387a7fbc93"/>
    <xsd:import namespace="fa6a9aea-fb0f-4ddd-aff8-712634b7d5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ServiceAutoTags" minOccurs="0"/>
                <xsd:element ref="ns2:MediaServiceOCR" minOccurs="0"/>
                <xsd:element ref="ns2:MediaServiceDateTake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551a5c-c5b0-4157-91ef-0e56f6671ed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856f2ee-118d-42e8-91de-064c9a66b68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2290d7-b971-4e1d-81ee-28387a7fbc9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6a9aea-fb0f-4ddd-aff8-712634b7d5fe"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b8f192bd-f4d2-42c7-a119-a05dc281bf70}" ma:internalName="TaxCatchAll" ma:showField="CatchAllData" ma:web="a92290d7-b971-4e1d-81ee-28387a7fbc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FF979F-763C-4658-A3B6-4C15D6D27DD6}">
  <ds:schemaRefs>
    <ds:schemaRef ds:uri="http://schemas.microsoft.com/sharepoint/v3/contenttype/forms"/>
  </ds:schemaRefs>
</ds:datastoreItem>
</file>

<file path=customXml/itemProps2.xml><?xml version="1.0" encoding="utf-8"?>
<ds:datastoreItem xmlns:ds="http://schemas.openxmlformats.org/officeDocument/2006/customXml" ds:itemID="{61EB3B72-B83E-49C4-A820-844D01121FC8}">
  <ds:schemaRefs>
    <ds:schemaRef ds:uri="61551a5c-c5b0-4157-91ef-0e56f6671ed0"/>
    <ds:schemaRef ds:uri="http://purl.org/dc/dcmitype/"/>
    <ds:schemaRef ds:uri="http://schemas.microsoft.com/office/infopath/2007/PartnerControls"/>
    <ds:schemaRef ds:uri="http://schemas.openxmlformats.org/package/2006/metadata/core-properties"/>
    <ds:schemaRef ds:uri="fa6a9aea-fb0f-4ddd-aff8-712634b7d5fe"/>
    <ds:schemaRef ds:uri="http://schemas.microsoft.com/office/2006/documentManagement/types"/>
    <ds:schemaRef ds:uri="a92290d7-b971-4e1d-81ee-28387a7fbc93"/>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3EDEEAA5-F95C-458A-A3B1-01CC2E7395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551a5c-c5b0-4157-91ef-0e56f6671ed0"/>
    <ds:schemaRef ds:uri="a92290d7-b971-4e1d-81ee-28387a7fbc93"/>
    <ds:schemaRef ds:uri="fa6a9aea-fb0f-4ddd-aff8-712634b7d5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(1)&amp;(2)</vt:lpstr>
      <vt:lpstr>(3) Imports</vt:lpstr>
      <vt:lpstr>FormData</vt:lpstr>
      <vt:lpstr>RawData</vt:lpstr>
      <vt:lpstr>Facility</vt:lpstr>
      <vt:lpstr>Ports</vt:lpstr>
      <vt:lpstr>Destinations</vt:lpstr>
      <vt:lpstr>AllProductData</vt:lpstr>
    </vt:vector>
  </TitlesOfParts>
  <Manager/>
  <Company>Public Utilities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wtakanishi</dc:creator>
  <cp:keywords/>
  <dc:description/>
  <cp:lastModifiedBy>Dina</cp:lastModifiedBy>
  <cp:revision/>
  <dcterms:created xsi:type="dcterms:W3CDTF">2007-05-01T17:02:58Z</dcterms:created>
  <dcterms:modified xsi:type="dcterms:W3CDTF">2024-07-17T16:45:00Z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0x010100DEB89419B750164AA3C64163DF815BF2</vt:lpwstr>
  </property>
  <property fmtid="{D5CDD505-2E9C-101B-9397-08002B2CF9AE}" pid="4" name="Order">
    <vt:r8>5100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