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34" documentId="8_{D13C5CC1-B79A-426E-B014-577E1386184D}" xr6:coauthVersionLast="47" xr6:coauthVersionMax="47" xr10:uidLastSave="{036C4E3C-5E3B-448D-A56F-D2CA60F0E6D1}"/>
  <workbookProtection workbookAlgorithmName="SHA-512" workbookHashValue="1bNs8oZD5RfkE1pd6z8j1G9g1Cdw/rZsliGEIcWfnozDwc0P+qPs7kegZnLwyqYendeaj9hog2XTcWUKFSibcA==" workbookSaltValue="2ZbGq2WMDEiSq5n4adZ/7g==" workbookSpinCount="100000" lockStructure="1"/>
  <bookViews>
    <workbookView minimized="1" xWindow="-23535" yWindow="3390" windowWidth="15030" windowHeight="8925" tabRatio="753" xr2:uid="{00000000-000D-0000-FFFF-FFFF00000000}"/>
  </bookViews>
  <sheets>
    <sheet name="(1)&amp;(2)" sheetId="8" r:id="rId1"/>
    <sheet name="(3) Export Activity Detail" sheetId="1" r:id="rId2"/>
    <sheet name="FormData" sheetId="12" state="hidden" r:id="rId3"/>
    <sheet name="RawData" sheetId="10" state="hidden" r:id="rId4"/>
    <sheet name="Facility" sheetId="9" state="hidden" r:id="rId5"/>
    <sheet name="AllProductData" sheetId="13" state="hidden" r:id="rId6"/>
  </sheets>
  <definedNames>
    <definedName name="_xlnm.Print_Area" localSheetId="1">'(3) Export Activity Detail'!$A$1:$AF$83</definedName>
    <definedName name="_xlnm.Print_Titles" localSheetId="1">'(3) Export Activity Detail'!$1:$35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F2" i="12"/>
  <c r="J25" i="1"/>
  <c r="E39" i="13"/>
  <c r="C39" i="13" s="1"/>
  <c r="E3" i="13"/>
  <c r="D3" i="13" s="1"/>
  <c r="E4" i="13"/>
  <c r="A4" i="13" s="1"/>
  <c r="E5" i="13"/>
  <c r="F5" i="13" s="1"/>
  <c r="E6" i="13"/>
  <c r="A6" i="13" s="1"/>
  <c r="E7" i="13"/>
  <c r="A7" i="13" s="1"/>
  <c r="E8" i="13"/>
  <c r="A8" i="13" s="1"/>
  <c r="F8" i="13"/>
  <c r="G8" i="13"/>
  <c r="E9" i="13"/>
  <c r="B9" i="13" s="1"/>
  <c r="F9" i="13"/>
  <c r="E10" i="13"/>
  <c r="C10" i="13" s="1"/>
  <c r="E11" i="13"/>
  <c r="D11" i="13" s="1"/>
  <c r="E12" i="13"/>
  <c r="A12" i="13" s="1"/>
  <c r="E13" i="13"/>
  <c r="C13" i="13" s="1"/>
  <c r="E14" i="13"/>
  <c r="G14" i="13" s="1"/>
  <c r="E15" i="13"/>
  <c r="A15" i="13" s="1"/>
  <c r="F15" i="13"/>
  <c r="G15" i="13"/>
  <c r="E16" i="13"/>
  <c r="A16" i="13" s="1"/>
  <c r="F16" i="13"/>
  <c r="G16" i="13"/>
  <c r="E17" i="13"/>
  <c r="A17" i="13" s="1"/>
  <c r="B18" i="13"/>
  <c r="E18" i="13"/>
  <c r="A18" i="13" s="1"/>
  <c r="B19" i="13"/>
  <c r="E19" i="13"/>
  <c r="D19" i="13" s="1"/>
  <c r="E20" i="13"/>
  <c r="A20" i="13" s="1"/>
  <c r="E21" i="13"/>
  <c r="F21" i="13" s="1"/>
  <c r="E22" i="13"/>
  <c r="A22" i="13" s="1"/>
  <c r="E23" i="13"/>
  <c r="D23" i="13" s="1"/>
  <c r="E24" i="13"/>
  <c r="A24" i="13" s="1"/>
  <c r="F24" i="13"/>
  <c r="G24" i="13"/>
  <c r="E25" i="13"/>
  <c r="B25" i="13" s="1"/>
  <c r="D26" i="13"/>
  <c r="E26" i="13"/>
  <c r="C26" i="13" s="1"/>
  <c r="E27" i="13"/>
  <c r="A27" i="13" s="1"/>
  <c r="F27" i="13"/>
  <c r="E28" i="13"/>
  <c r="F28" i="13" s="1"/>
  <c r="G28" i="13"/>
  <c r="E29" i="13"/>
  <c r="D29" i="13" s="1"/>
  <c r="E30" i="13"/>
  <c r="G30" i="13" s="1"/>
  <c r="E31" i="13"/>
  <c r="A31" i="13" s="1"/>
  <c r="E32" i="13"/>
  <c r="A32" i="13" s="1"/>
  <c r="F32" i="13"/>
  <c r="G32" i="13"/>
  <c r="C33" i="13"/>
  <c r="E33" i="13"/>
  <c r="F33" i="13" s="1"/>
  <c r="E34" i="13"/>
  <c r="A34" i="13" s="1"/>
  <c r="G34" i="13"/>
  <c r="E35" i="13"/>
  <c r="A35" i="13" s="1"/>
  <c r="E36" i="13"/>
  <c r="F36" i="13" s="1"/>
  <c r="E37" i="13"/>
  <c r="D37" i="13" s="1"/>
  <c r="F37" i="13"/>
  <c r="E38" i="13"/>
  <c r="D38" i="13" s="1"/>
  <c r="F2" i="13"/>
  <c r="E2" i="13"/>
  <c r="A2" i="13" s="1"/>
  <c r="D2" i="13"/>
  <c r="D35" i="13" l="1"/>
  <c r="C35" i="13"/>
  <c r="G35" i="13"/>
  <c r="F35" i="13"/>
  <c r="D4" i="13"/>
  <c r="C4" i="13"/>
  <c r="C20" i="13"/>
  <c r="C27" i="13"/>
  <c r="B20" i="13"/>
  <c r="G31" i="13"/>
  <c r="D28" i="13"/>
  <c r="B27" i="13"/>
  <c r="D33" i="13"/>
  <c r="F31" i="13"/>
  <c r="C28" i="13"/>
  <c r="C19" i="13"/>
  <c r="B11" i="13"/>
  <c r="B3" i="13"/>
  <c r="A3" i="13"/>
  <c r="B28" i="13"/>
  <c r="B33" i="13"/>
  <c r="F30" i="13"/>
  <c r="A28" i="13"/>
  <c r="B26" i="13"/>
  <c r="G20" i="13"/>
  <c r="A19" i="13"/>
  <c r="D10" i="13"/>
  <c r="A33" i="13"/>
  <c r="G27" i="13"/>
  <c r="F20" i="13"/>
  <c r="G9" i="13"/>
  <c r="F7" i="13"/>
  <c r="G7" i="13"/>
  <c r="F11" i="13"/>
  <c r="G11" i="13"/>
  <c r="C11" i="13"/>
  <c r="A11" i="13"/>
  <c r="G23" i="13"/>
  <c r="G18" i="13"/>
  <c r="F14" i="13"/>
  <c r="G10" i="13"/>
  <c r="F6" i="13"/>
  <c r="F23" i="13"/>
  <c r="B35" i="13"/>
  <c r="G26" i="13"/>
  <c r="F22" i="13"/>
  <c r="G17" i="13"/>
  <c r="G12" i="13"/>
  <c r="B10" i="13"/>
  <c r="G4" i="13"/>
  <c r="F17" i="13"/>
  <c r="F12" i="13"/>
  <c r="A10" i="13"/>
  <c r="D12" i="13"/>
  <c r="G2" i="13"/>
  <c r="G33" i="13"/>
  <c r="A26" i="13"/>
  <c r="C17" i="13"/>
  <c r="C12" i="13"/>
  <c r="B4" i="13"/>
  <c r="B34" i="13"/>
  <c r="G38" i="13"/>
  <c r="G25" i="13"/>
  <c r="B17" i="13"/>
  <c r="B12" i="13"/>
  <c r="D9" i="13"/>
  <c r="D17" i="13"/>
  <c r="F38" i="13"/>
  <c r="F25" i="13"/>
  <c r="D20" i="13"/>
  <c r="A9" i="13"/>
  <c r="C3" i="13"/>
  <c r="D25" i="13"/>
  <c r="A25" i="13"/>
  <c r="D39" i="13"/>
  <c r="A39" i="13"/>
  <c r="B39" i="13"/>
  <c r="G39" i="13"/>
  <c r="F39" i="13"/>
  <c r="B36" i="13"/>
  <c r="D7" i="13"/>
  <c r="B5" i="13"/>
  <c r="C38" i="13"/>
  <c r="A36" i="13"/>
  <c r="F34" i="13"/>
  <c r="D32" i="13"/>
  <c r="B30" i="13"/>
  <c r="C23" i="13"/>
  <c r="A21" i="13"/>
  <c r="F18" i="13"/>
  <c r="D16" i="13"/>
  <c r="B14" i="13"/>
  <c r="C7" i="13"/>
  <c r="A5" i="13"/>
  <c r="B21" i="13"/>
  <c r="B38" i="13"/>
  <c r="A30" i="13"/>
  <c r="B23" i="13"/>
  <c r="C16" i="13"/>
  <c r="A14" i="13"/>
  <c r="B7" i="13"/>
  <c r="A38" i="13"/>
  <c r="D34" i="13"/>
  <c r="C25" i="13"/>
  <c r="A23" i="13"/>
  <c r="D18" i="13"/>
  <c r="B16" i="13"/>
  <c r="G13" i="13"/>
  <c r="C9" i="13"/>
  <c r="F4" i="13"/>
  <c r="D5" i="13"/>
  <c r="C36" i="13"/>
  <c r="C30" i="13"/>
  <c r="C14" i="13"/>
  <c r="C32" i="13"/>
  <c r="B32" i="13"/>
  <c r="G29" i="13"/>
  <c r="G37" i="13"/>
  <c r="C34" i="13"/>
  <c r="F29" i="13"/>
  <c r="D27" i="13"/>
  <c r="G22" i="13"/>
  <c r="C18" i="13"/>
  <c r="F13" i="13"/>
  <c r="G6" i="13"/>
  <c r="D30" i="13"/>
  <c r="C21" i="13"/>
  <c r="D14" i="13"/>
  <c r="D22" i="13"/>
  <c r="D6" i="13"/>
  <c r="C37" i="13"/>
  <c r="D31" i="13"/>
  <c r="B29" i="13"/>
  <c r="C22" i="13"/>
  <c r="D15" i="13"/>
  <c r="B13" i="13"/>
  <c r="C6" i="13"/>
  <c r="C5" i="13"/>
  <c r="C29" i="13"/>
  <c r="B37" i="13"/>
  <c r="C31" i="13"/>
  <c r="A29" i="13"/>
  <c r="F26" i="13"/>
  <c r="D24" i="13"/>
  <c r="B22" i="13"/>
  <c r="G19" i="13"/>
  <c r="C15" i="13"/>
  <c r="A13" i="13"/>
  <c r="F10" i="13"/>
  <c r="D8" i="13"/>
  <c r="B6" i="13"/>
  <c r="G3" i="13"/>
  <c r="D21" i="13"/>
  <c r="A37" i="13"/>
  <c r="B31" i="13"/>
  <c r="C24" i="13"/>
  <c r="F19" i="13"/>
  <c r="B15" i="13"/>
  <c r="C8" i="13"/>
  <c r="F3" i="13"/>
  <c r="D36" i="13"/>
  <c r="D13" i="13"/>
  <c r="G36" i="13"/>
  <c r="B24" i="13"/>
  <c r="G21" i="13"/>
  <c r="B8" i="13"/>
  <c r="G5" i="13"/>
  <c r="C2" i="13" l="1"/>
  <c r="B2" i="13"/>
  <c r="A2" i="10" s="1" a="1"/>
  <c r="A2" i="10" s="1"/>
  <c r="F41" i="8"/>
  <c r="M41" i="8"/>
  <c r="D2" i="12" l="1"/>
  <c r="H2" i="12"/>
  <c r="J2" i="12"/>
  <c r="I39" i="8"/>
  <c r="I2" i="12"/>
  <c r="M78" i="1" l="1"/>
  <c r="K2" i="12" s="1"/>
  <c r="M80" i="1"/>
  <c r="L2" i="12" s="1"/>
  <c r="J31" i="1"/>
  <c r="J30" i="1"/>
  <c r="G2" i="12" s="1"/>
  <c r="J29" i="1"/>
  <c r="J28" i="1"/>
  <c r="J26" i="1"/>
  <c r="J27" i="1" s="1"/>
  <c r="J21" i="1"/>
  <c r="J23" i="1" l="1"/>
  <c r="J24" i="1" s="1"/>
  <c r="E2" i="12"/>
  <c r="J22" i="1"/>
  <c r="C2" i="12" l="1"/>
  <c r="W82" i="1"/>
  <c r="A2" i="12"/>
  <c r="Q41" i="8"/>
  <c r="BA22" i="8" l="1"/>
  <c r="BA21" i="8"/>
  <c r="BA20" i="8"/>
  <c r="BA19" i="8"/>
  <c r="BA18" i="8"/>
  <c r="BA17" i="8"/>
  <c r="BA16" i="8"/>
  <c r="BA15" i="8"/>
  <c r="BA13" i="8"/>
  <c r="BA12" i="8"/>
  <c r="BA11" i="8"/>
  <c r="BA10" i="8"/>
  <c r="BA6" i="8"/>
  <c r="BA5" i="8"/>
  <c r="BA4" i="8"/>
  <c r="BA3" i="8"/>
  <c r="N75" i="1"/>
  <c r="N74" i="1"/>
  <c r="N73" i="1"/>
  <c r="N72" i="1"/>
  <c r="N71" i="1"/>
  <c r="AA68" i="8"/>
  <c r="BA2" i="8"/>
  <c r="O75" i="1"/>
  <c r="O72" i="1"/>
  <c r="O73" i="1"/>
  <c r="O7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<sst xmlns="http://schemas.openxmlformats.org/spreadsheetml/2006/main" count="840" uniqueCount="661">
  <si>
    <t>Raw Data</t>
  </si>
  <si>
    <t>Resubmission?</t>
  </si>
  <si>
    <t>Company Name</t>
  </si>
  <si>
    <t>Rpt Pd</t>
  </si>
  <si>
    <t>Rpt Date</t>
  </si>
  <si>
    <t>ID No</t>
  </si>
  <si>
    <t>Info changed?</t>
  </si>
  <si>
    <t>Distributor</t>
  </si>
  <si>
    <t>Form DBEDT-111</t>
  </si>
  <si>
    <t>Refiner</t>
  </si>
  <si>
    <t>MONTHLY PETROLEUM EXPORTS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</si>
  <si>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</si>
  <si>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</si>
  <si>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</si>
  <si>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</si>
  <si>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</si>
  <si>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</si>
  <si>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</si>
  <si>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</si>
  <si>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</si>
  <si>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</si>
  <si>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</si>
  <si>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Aloha Petroleum Ltd</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</si>
  <si>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</si>
  <si>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</si>
  <si>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</si>
  <si>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</si>
  <si>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</si>
  <si>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</si>
  <si>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</si>
  <si>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</si>
  <si>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SUBMISSION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</si>
  <si>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</si>
  <si>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</si>
  <si>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</si>
  <si>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</si>
  <si>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exporting facility. </t>
  </si>
  <si>
    <t>Doing business as a (check all that apply):</t>
  </si>
  <si>
    <t>Facility Name:</t>
  </si>
  <si>
    <t>Aloha TFM Kalaeloa Terminal</t>
  </si>
  <si>
    <t>Facility Location:</t>
  </si>
  <si>
    <t xml:space="preserve">City: </t>
  </si>
  <si>
    <t xml:space="preserve">State: </t>
  </si>
  <si>
    <t>HI</t>
  </si>
  <si>
    <t xml:space="preserve">   Zip:  </t>
  </si>
  <si>
    <t>Mailing Address:</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</si>
  <si>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</si>
  <si>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</si>
  <si>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</si>
  <si>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</si>
  <si>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</si>
  <si>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</si>
  <si>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</si>
  <si>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</si>
  <si>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</si>
  <si>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</si>
  <si>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Export Activity Detail</t>
  </si>
  <si>
    <t>Company Short Code</t>
  </si>
  <si>
    <t>Company Code</t>
  </si>
  <si>
    <t>Form Code</t>
  </si>
  <si>
    <t>Facility Name</t>
  </si>
  <si>
    <t>Island</t>
  </si>
  <si>
    <t>Island Code</t>
  </si>
  <si>
    <t>Report Date</t>
  </si>
  <si>
    <t>Report Period (Month Ending)</t>
  </si>
  <si>
    <t>Report Period</t>
  </si>
  <si>
    <t>Resubmission (Y/N)</t>
  </si>
  <si>
    <t>Line No.</t>
  </si>
  <si>
    <t>Product Description</t>
  </si>
  <si>
    <t>Product No.</t>
  </si>
  <si>
    <t>Port of Exit</t>
  </si>
  <si>
    <t>Destination: State or Country</t>
  </si>
  <si>
    <t>Volume of Export (Barrels)</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</si>
  <si>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</si>
  <si>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</si>
  <si>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</si>
  <si>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</si>
  <si>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</si>
  <si>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</si>
  <si>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</si>
  <si>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</si>
  <si>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</si>
  <si>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</si>
  <si>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</si>
  <si>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</si>
  <si>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</si>
  <si>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</si>
  <si>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</si>
  <si>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</si>
  <si>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</si>
  <si>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</si>
  <si>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</si>
  <si>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</si>
  <si>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</si>
  <si>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</si>
  <si>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</si>
  <si>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</si>
  <si>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</si>
  <si>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</si>
  <si>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</si>
  <si>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</si>
  <si>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</si>
  <si>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</si>
  <si>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</si>
  <si>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</si>
  <si>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</si>
  <si>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</si>
  <si>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</si>
  <si>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</si>
  <si>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</si>
  <si>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</si>
  <si>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</si>
  <si>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</si>
  <si>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</si>
  <si>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</si>
  <si>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</si>
  <si>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</si>
  <si>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</si>
  <si>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</si>
  <si>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</si>
  <si>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</si>
  <si>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</si>
  <si>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</si>
  <si>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</si>
  <si>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</si>
  <si>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</si>
  <si>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</si>
  <si>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</si>
  <si>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</si>
  <si>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</si>
  <si>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</si>
  <si>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</si>
  <si>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</si>
  <si>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</si>
  <si>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</si>
  <si>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</si>
  <si>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</si>
  <si>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</si>
  <si>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</si>
  <si>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(Not listed above): Specify below</t>
  </si>
  <si>
    <t>TOTAL NUMBER OF PRODUCTS REPORTED</t>
  </si>
  <si>
    <t>TOTAL BARRELS REPORTED</t>
  </si>
  <si>
    <t xml:space="preserve">Form code: </t>
  </si>
  <si>
    <t>Region</t>
  </si>
  <si>
    <t>Zone</t>
  </si>
  <si>
    <t>Full Name</t>
  </si>
  <si>
    <t>4</t>
  </si>
  <si>
    <t>Hilo</t>
  </si>
  <si>
    <t>7</t>
  </si>
  <si>
    <t>HIL</t>
  </si>
  <si>
    <t>Hilo Harbor, Hawaii</t>
  </si>
  <si>
    <t>Honolulu</t>
  </si>
  <si>
    <t>1</t>
  </si>
  <si>
    <t>HNL</t>
  </si>
  <si>
    <t>Honolulu Harbor, Oahu</t>
  </si>
  <si>
    <t>2</t>
  </si>
  <si>
    <t>Kahului</t>
  </si>
  <si>
    <t>3</t>
  </si>
  <si>
    <t>KAH</t>
  </si>
  <si>
    <t>Kahului Harbor, Maui</t>
  </si>
  <si>
    <t>8</t>
  </si>
  <si>
    <t>Kalaeloa Barbers Point</t>
  </si>
  <si>
    <t>BAR</t>
  </si>
  <si>
    <t>Kalaeloa Barbers Point Harbor, Oahu</t>
  </si>
  <si>
    <t>6</t>
  </si>
  <si>
    <t>Kaumalapau</t>
  </si>
  <si>
    <t>KAU</t>
  </si>
  <si>
    <t>Kaumalapau Harbor, Lanai</t>
  </si>
  <si>
    <t>Kaunakakai</t>
  </si>
  <si>
    <t>5</t>
  </si>
  <si>
    <t>KAK</t>
  </si>
  <si>
    <t>Kaunakakai Harbor, Molokai</t>
  </si>
  <si>
    <t>031</t>
  </si>
  <si>
    <t>Kawaihae</t>
  </si>
  <si>
    <t>KAW</t>
  </si>
  <si>
    <t>Kawaihae Harbor, Hawaii</t>
  </si>
  <si>
    <t>Kewalo Basin</t>
  </si>
  <si>
    <t>KWB</t>
  </si>
  <si>
    <t>Kewalo Basin, Oahu</t>
  </si>
  <si>
    <t>Nawiliwili</t>
  </si>
  <si>
    <t>NAW</t>
  </si>
  <si>
    <t>Nawiliwili Harbor, Kauai</t>
  </si>
  <si>
    <t>Port Allen</t>
  </si>
  <si>
    <t>PTA</t>
  </si>
  <si>
    <t>Port Allen Harbor, Kauai</t>
  </si>
  <si>
    <t>026</t>
  </si>
  <si>
    <t>027</t>
  </si>
  <si>
    <t>028</t>
  </si>
  <si>
    <t>033</t>
  </si>
  <si>
    <t>032</t>
  </si>
  <si>
    <t>023</t>
  </si>
  <si>
    <t>020</t>
  </si>
  <si>
    <t>014</t>
  </si>
  <si>
    <t>019</t>
  </si>
  <si>
    <t>Hawaii</t>
  </si>
  <si>
    <t>Facility Street Address</t>
  </si>
  <si>
    <t>City</t>
  </si>
  <si>
    <t>Zip</t>
  </si>
  <si>
    <t>Aloha Hilo Terminal 2</t>
  </si>
  <si>
    <t>661 Kalanianaole Avenue</t>
  </si>
  <si>
    <t>Aloha Hilo Terminal</t>
  </si>
  <si>
    <t>999 Kalanianaole Avenue</t>
  </si>
  <si>
    <t>Aloha Honolulu Terminal</t>
  </si>
  <si>
    <t>789 North Nimitz Highway</t>
  </si>
  <si>
    <t>O'ahu</t>
  </si>
  <si>
    <t>Aloha Kahului Terminal</t>
  </si>
  <si>
    <t>60 Hobron Avenue</t>
  </si>
  <si>
    <t>Maui</t>
  </si>
  <si>
    <t>Aloha Nawiliwili Terminal</t>
  </si>
  <si>
    <t>3145 Waapa Road</t>
  </si>
  <si>
    <t>Lihue</t>
  </si>
  <si>
    <t>Kaua'i</t>
  </si>
  <si>
    <t>91-119 Hanua Street</t>
  </si>
  <si>
    <t>Kapolei</t>
  </si>
  <si>
    <t>HFFC Airport</t>
  </si>
  <si>
    <t>3201 Aolele Street</t>
  </si>
  <si>
    <t xml:space="preserve">HFFC Sand Island </t>
  </si>
  <si>
    <t>50 Sand Island Access Road</t>
  </si>
  <si>
    <t>Hawaii Petroleum Kona Cardlock</t>
  </si>
  <si>
    <t>74-5558 B Kaiwi Street</t>
  </si>
  <si>
    <t>Kailua-Kona</t>
  </si>
  <si>
    <t>IES Hilo</t>
  </si>
  <si>
    <t>666 Kalanianaole Ave</t>
  </si>
  <si>
    <t>IES Honolulu</t>
  </si>
  <si>
    <t>777 NI Nimitz Highway</t>
  </si>
  <si>
    <t>IES Kahului</t>
  </si>
  <si>
    <t>100 Hobron Ave</t>
  </si>
  <si>
    <t>IES Port Allen</t>
  </si>
  <si>
    <t>260 Akaula St</t>
  </si>
  <si>
    <t>Eleele</t>
  </si>
  <si>
    <t>#10 Wharf Rd/Beach Place</t>
  </si>
  <si>
    <t>Moloka'i</t>
  </si>
  <si>
    <t>Lanai Oil Terminal</t>
  </si>
  <si>
    <t>Kaumalapau Highway</t>
  </si>
  <si>
    <t>Lanai City</t>
  </si>
  <si>
    <t>Lana'i</t>
  </si>
  <si>
    <t>MidPac Petroleum Kawaihae Terminal</t>
  </si>
  <si>
    <t>61-3651 Kawaihae Road</t>
  </si>
  <si>
    <t>Kamuela</t>
  </si>
  <si>
    <t>Pacific Biodiesel Terminal 1</t>
  </si>
  <si>
    <t>1003 Makepono Street</t>
  </si>
  <si>
    <t>Pacific Biodiesel Terminal 2</t>
  </si>
  <si>
    <t/>
  </si>
  <si>
    <t>Pacific Biodiesel Terminal 3</t>
  </si>
  <si>
    <t>40 Hobron Avenue</t>
  </si>
  <si>
    <t>Pacific Biodiesel Terminal 4</t>
  </si>
  <si>
    <t>16-240 Mikahala Street</t>
  </si>
  <si>
    <t>Keaau</t>
  </si>
  <si>
    <t>Par Hilo</t>
  </si>
  <si>
    <t>Par Lihue</t>
  </si>
  <si>
    <t>3651 Ahukini Road</t>
  </si>
  <si>
    <t>Par Maui</t>
  </si>
  <si>
    <t>140 A Hobron Avenue</t>
  </si>
  <si>
    <t>Par Refinery-East</t>
  </si>
  <si>
    <t>91-325 Komohana Street</t>
  </si>
  <si>
    <t>Par Refinery-West</t>
  </si>
  <si>
    <t>91-480 Malakole St</t>
  </si>
  <si>
    <t>Par Sand Island</t>
  </si>
  <si>
    <t>2 Sand Island Access Road</t>
  </si>
  <si>
    <t>Hawaii Gas Barbers Point</t>
  </si>
  <si>
    <t xml:space="preserve">91-571 Malakole St </t>
  </si>
  <si>
    <t>Hawaii Gas Hilo Base Yard</t>
  </si>
  <si>
    <t>945 Kalanianaole Ave</t>
  </si>
  <si>
    <t>Hawaii Gas Kauai Base Yard</t>
  </si>
  <si>
    <t>3000 Waapa Road</t>
  </si>
  <si>
    <t>Hawaii Gas Kona</t>
  </si>
  <si>
    <t>74-5564 Kaiwi Street</t>
  </si>
  <si>
    <t>Kailua</t>
  </si>
  <si>
    <t>Hawaii Gas Lanai</t>
  </si>
  <si>
    <t>9th Street</t>
  </si>
  <si>
    <t>Hawaii Gas Maui Base Yard</t>
  </si>
  <si>
    <t>20 Hobron Avenue</t>
  </si>
  <si>
    <t>Hawaii Gas Molokai</t>
  </si>
  <si>
    <t>Ulili Street</t>
  </si>
  <si>
    <t>Company Short Name</t>
  </si>
  <si>
    <t>Aloha</t>
  </si>
  <si>
    <t>B&amp;E Petroleum</t>
  </si>
  <si>
    <t>BE</t>
  </si>
  <si>
    <t>BIG ISLAND ENERGY CO., LLC dba AKANA PETROLEUM</t>
  </si>
  <si>
    <t>BIEnergy/Akana</t>
  </si>
  <si>
    <t>Big Island Biodiesel</t>
  </si>
  <si>
    <t>BigIslBio</t>
  </si>
  <si>
    <t>Chevron U.S.A. Inc.</t>
  </si>
  <si>
    <t>Chevron</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</si>
  <si>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</si>
  <si>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</si>
  <si>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</si>
  <si>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</si>
  <si>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</si>
  <si>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</si>
  <si>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</si>
  <si>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</si>
  <si>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</si>
  <si>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</si>
  <si>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</si>
  <si>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</si>
  <si>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</si>
  <si>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</si>
  <si>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</si>
  <si>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</si>
  <si>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</si>
  <si>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</si>
  <si>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</si>
  <si>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</si>
  <si>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</si>
  <si>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</si>
  <si>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</si>
  <si>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</si>
  <si>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</si>
  <si>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</si>
  <si>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</si>
  <si>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</si>
  <si>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</si>
  <si>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</si>
  <si>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</si>
  <si>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</si>
  <si>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</si>
  <si>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</si>
  <si>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</si>
  <si>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Hawaii Fueling Facilities Corporation</t>
  </si>
  <si>
    <t>State</t>
  </si>
  <si>
    <t>Facility Code</t>
  </si>
  <si>
    <t>Code</t>
  </si>
  <si>
    <t>96720</t>
  </si>
  <si>
    <t>TM_013</t>
  </si>
  <si>
    <t>TM_014</t>
  </si>
  <si>
    <t>96817</t>
  </si>
  <si>
    <t>TM_006</t>
  </si>
  <si>
    <t>96732</t>
  </si>
  <si>
    <t>TM_015</t>
  </si>
  <si>
    <t>96766</t>
  </si>
  <si>
    <t>TM_016</t>
  </si>
  <si>
    <t>96707</t>
  </si>
  <si>
    <t>TM_010</t>
  </si>
  <si>
    <t>TM_011</t>
  </si>
  <si>
    <t>TM_017</t>
  </si>
  <si>
    <t>TM_018</t>
  </si>
  <si>
    <t>96740</t>
  </si>
  <si>
    <t>TM_019</t>
  </si>
  <si>
    <t>96763</t>
  </si>
  <si>
    <t>TM_020</t>
  </si>
  <si>
    <t>TM_021</t>
  </si>
  <si>
    <t>96748</t>
  </si>
  <si>
    <t>TM_022</t>
  </si>
  <si>
    <t>TM_023</t>
  </si>
  <si>
    <t>96819</t>
  </si>
  <si>
    <t>TM_001</t>
  </si>
  <si>
    <t>TM_002</t>
  </si>
  <si>
    <t>TM_024</t>
  </si>
  <si>
    <t>TM_004</t>
  </si>
  <si>
    <t>TM_025</t>
  </si>
  <si>
    <t>96705</t>
  </si>
  <si>
    <t>TM_026</t>
  </si>
  <si>
    <t>TM_027</t>
  </si>
  <si>
    <t>TM_028</t>
  </si>
  <si>
    <t>96743</t>
  </si>
  <si>
    <t>TM_029</t>
  </si>
  <si>
    <t>TM_008</t>
  </si>
  <si>
    <t>TM_035</t>
  </si>
  <si>
    <t>TM_030</t>
  </si>
  <si>
    <t>96749</t>
  </si>
  <si>
    <t>TM_031</t>
  </si>
  <si>
    <t>TM_032</t>
  </si>
  <si>
    <t>TM_033</t>
  </si>
  <si>
    <t>TM_034</t>
  </si>
  <si>
    <t>RF_001</t>
  </si>
  <si>
    <t>RF_002</t>
  </si>
  <si>
    <t>TM_007</t>
  </si>
  <si>
    <t>form_code</t>
  </si>
  <si>
    <t>dbedt</t>
  </si>
  <si>
    <t>company_code</t>
  </si>
  <si>
    <t>facility_code</t>
  </si>
  <si>
    <t>island_code</t>
  </si>
  <si>
    <t>report_date</t>
  </si>
  <si>
    <t>report_period</t>
  </si>
  <si>
    <t>report_period_month</t>
  </si>
  <si>
    <t>report_period_year</t>
  </si>
  <si>
    <t>resubmission</t>
  </si>
  <si>
    <t>total_products_reported</t>
  </si>
  <si>
    <t>total_barrels_reported</t>
  </si>
  <si>
    <t>product</t>
  </si>
  <si>
    <t>product_code</t>
  </si>
  <si>
    <t>destination</t>
  </si>
  <si>
    <t>volume_export</t>
  </si>
  <si>
    <t>port_exit</t>
  </si>
  <si>
    <t>port_code</t>
  </si>
  <si>
    <t>Ports</t>
  </si>
  <si>
    <t>Asset_ID</t>
  </si>
  <si>
    <t>PT_001</t>
  </si>
  <si>
    <t>PT_005</t>
  </si>
  <si>
    <t>PT_004</t>
  </si>
  <si>
    <t>PT_006</t>
  </si>
  <si>
    <t>PT_008</t>
  </si>
  <si>
    <t>PT_007</t>
  </si>
  <si>
    <t>PT_009</t>
  </si>
  <si>
    <t>PT_010</t>
  </si>
  <si>
    <t>PT_011</t>
  </si>
  <si>
    <t>PT_012</t>
  </si>
  <si>
    <t xml:space="preserve"> </t>
  </si>
  <si>
    <t>Email: dbedt.hseo.eiirp@hawaii.gov</t>
  </si>
  <si>
    <t>Phone: (808) 587-3807</t>
  </si>
  <si>
    <t>If you have any questions about the form after reading the PDF instructions, please contact HSEO at (808) 587-3807.</t>
  </si>
  <si>
    <t>Destinations</t>
  </si>
  <si>
    <t>Afghanistan</t>
  </si>
  <si>
    <t>Albania</t>
  </si>
  <si>
    <t>Algeria</t>
  </si>
  <si>
    <t>Andorra</t>
  </si>
  <si>
    <t>Angola</t>
  </si>
  <si>
    <t>Antigua and Barbuda</t>
  </si>
  <si>
    <t>Argentina</t>
  </si>
  <si>
    <t>Armenia</t>
  </si>
  <si>
    <t>Austria</t>
  </si>
  <si>
    <t>Azerbaijan</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</si>
  <si>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</si>
  <si>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</si>
  <si>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</si>
  <si>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</si>
  <si>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</si>
  <si>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</si>
  <si>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</si>
  <si>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</si>
  <si>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</si>
  <si>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</si>
  <si>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</si>
  <si>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</si>
  <si>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</si>
  <si>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</si>
  <si>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</si>
  <si>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</si>
  <si>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</si>
  <si>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</si>
  <si>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</si>
  <si>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</si>
  <si>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</si>
  <si>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</si>
  <si>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Channel Islands</t>
  </si>
  <si>
    <t>Chile</t>
  </si>
  <si>
    <t>China</t>
  </si>
  <si>
    <t>Colombia</t>
  </si>
  <si>
    <t>Comoros</t>
  </si>
  <si>
    <t>Congo</t>
  </si>
  <si>
    <t>Costa Rica</t>
  </si>
  <si>
    <t>CÃ´te d'Ivoire</t>
  </si>
  <si>
    <t>Croatia</t>
  </si>
  <si>
    <t>Cuba</t>
  </si>
  <si>
    <t>Cyprus</t>
  </si>
  <si>
    <t>Czech Republic</t>
  </si>
  <si>
    <t>Denmark</t>
  </si>
  <si>
    <t>Djibouti</t>
  </si>
  <si>
    <t>Dominica</t>
  </si>
  <si>
    <t>Dominican Republic</t>
  </si>
  <si>
    <t>DR Congo</t>
  </si>
  <si>
    <t>Ecuador</t>
  </si>
  <si>
    <t>Egypt</t>
  </si>
  <si>
    <t>El Salvador</t>
  </si>
  <si>
    <t>Equatorial Guinea</t>
  </si>
  <si>
    <t>Eritrea</t>
  </si>
  <si>
    <t>Estonia</t>
  </si>
  <si>
    <t>Eswatini</t>
  </si>
  <si>
    <t>Ethiopia</t>
  </si>
  <si>
    <t>Faeroe Islands</t>
  </si>
  <si>
    <t>Finland</t>
  </si>
  <si>
    <t>France</t>
  </si>
  <si>
    <t>French Guiana</t>
  </si>
  <si>
    <t>Gabon</t>
  </si>
  <si>
    <t>Gambia</t>
  </si>
  <si>
    <t>Georgia</t>
  </si>
  <si>
    <t>Germany</t>
  </si>
  <si>
    <t>Ghana</t>
  </si>
  <si>
    <t>Gibraltar</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</si>
  <si>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</si>
  <si>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</si>
  <si>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</si>
  <si>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</si>
  <si>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</si>
  <si>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</si>
  <si>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</si>
  <si>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</si>
  <si>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</si>
  <si>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</si>
  <si>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</si>
  <si>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</si>
  <si>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</si>
  <si>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</si>
  <si>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</si>
  <si>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</si>
  <si>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</si>
  <si>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Isle of Man</t>
  </si>
  <si>
    <t>Israel</t>
  </si>
  <si>
    <t>Italy</t>
  </si>
  <si>
    <t>Jamaica</t>
  </si>
  <si>
    <t>Japan</t>
  </si>
  <si>
    <t>Jordan</t>
  </si>
  <si>
    <t>Kazakhstan</t>
  </si>
  <si>
    <t>Kenya</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</si>
  <si>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</si>
  <si>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</si>
  <si>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</si>
  <si>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</si>
  <si>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</si>
  <si>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</si>
  <si>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</si>
  <si>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</si>
  <si>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</si>
  <si>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</si>
  <si>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</si>
  <si>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</si>
  <si>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</si>
  <si>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</si>
  <si>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</si>
  <si>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</si>
  <si>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</si>
  <si>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</si>
  <si>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Mauritania</t>
  </si>
  <si>
    <t>Mauritius</t>
  </si>
  <si>
    <t>Mayotte</t>
  </si>
  <si>
    <t>Mexico</t>
  </si>
  <si>
    <t>Moldova</t>
  </si>
  <si>
    <t>Monaco</t>
  </si>
  <si>
    <t>Mongolia</t>
  </si>
  <si>
    <t>Montenegro</t>
  </si>
  <si>
    <t>Morocco</t>
  </si>
  <si>
    <t>Mozambique</t>
  </si>
  <si>
    <t>Myanmar</t>
  </si>
  <si>
    <t>Namibia</t>
  </si>
  <si>
    <t>Nepal</t>
  </si>
  <si>
    <t>Netherlands</t>
  </si>
  <si>
    <t>Nicaragua</t>
  </si>
  <si>
    <t>Niger</t>
  </si>
  <si>
    <t>Nigeria</t>
  </si>
  <si>
    <t>North Korea</t>
  </si>
  <si>
    <t>North Macedonia</t>
  </si>
  <si>
    <t>Norway</t>
  </si>
  <si>
    <t>Oman</t>
  </si>
  <si>
    <t>Pakistan</t>
  </si>
  <si>
    <t>Panama</t>
  </si>
  <si>
    <t>Paraguay</t>
  </si>
  <si>
    <t>Peru</t>
  </si>
  <si>
    <t>Philippines</t>
  </si>
  <si>
    <t>Poland</t>
  </si>
  <si>
    <t>Portugal</t>
  </si>
  <si>
    <t>Qatar</t>
  </si>
  <si>
    <t>RÃ©union</t>
  </si>
  <si>
    <t>Romania</t>
  </si>
  <si>
    <t>Russia</t>
  </si>
  <si>
    <t>Rwanda</t>
  </si>
  <si>
    <t>Saint Helena</t>
  </si>
  <si>
    <t>Saint Kitts and Nevis</t>
  </si>
  <si>
    <t>Saint Lucia</t>
  </si>
  <si>
    <t>Saint Vincent and the Grenadines</t>
  </si>
  <si>
    <t>San Marino</t>
  </si>
  <si>
    <t>Sao Tome &amp; Principe</t>
  </si>
  <si>
    <t>Saudi Arabia</t>
  </si>
  <si>
    <t>Senegal</t>
  </si>
  <si>
    <t>Serbia</t>
  </si>
  <si>
    <t>Seychelles</t>
  </si>
  <si>
    <t>Sierra Leone</t>
  </si>
  <si>
    <t>Singapore</t>
  </si>
  <si>
    <t>Slovakia</t>
  </si>
  <si>
    <t>Slovenia</t>
  </si>
  <si>
    <t>Somalia</t>
  </si>
  <si>
    <t>South Africa</t>
  </si>
  <si>
    <t>South Korea</t>
  </si>
  <si>
    <t>South Sudan</t>
  </si>
  <si>
    <t>Spain</t>
  </si>
  <si>
    <t>Sri Lanka</t>
  </si>
  <si>
    <t>State of Palestine</t>
  </si>
  <si>
    <t>Sudan</t>
  </si>
  <si>
    <t>Suriname</t>
  </si>
  <si>
    <t>Sweden</t>
  </si>
  <si>
    <t>Switzerland</t>
  </si>
  <si>
    <t>Syria</t>
  </si>
  <si>
    <t>Taiwan</t>
  </si>
  <si>
    <t>Tajikistan</t>
  </si>
  <si>
    <t>Tanzania</t>
  </si>
  <si>
    <t>Thailand</t>
  </si>
  <si>
    <t>The Bahamas</t>
  </si>
  <si>
    <t>Timor-Leste</t>
  </si>
  <si>
    <t>Togo</t>
  </si>
  <si>
    <t>Trinidad and Tobago</t>
  </si>
  <si>
    <t>Tunisia</t>
  </si>
  <si>
    <t>Turkey</t>
  </si>
  <si>
    <t>Turkmenistan</t>
  </si>
  <si>
    <t>Uganda</t>
  </si>
  <si>
    <t>Ukraine</t>
  </si>
  <si>
    <t>United Arab Emirates</t>
  </si>
  <si>
    <t>United Kingdom</t>
  </si>
  <si>
    <t>Uruguay</t>
  </si>
  <si>
    <t>Uzbekistan</t>
  </si>
  <si>
    <t>Venezuela</t>
  </si>
  <si>
    <t>Vietnam</t>
  </si>
  <si>
    <t>Western Sahara</t>
  </si>
  <si>
    <t>Yemen</t>
  </si>
  <si>
    <t>Zambia</t>
  </si>
  <si>
    <t>Zimbabwe</t>
  </si>
  <si>
    <t>Alabama</t>
  </si>
  <si>
    <t>Alaska</t>
  </si>
  <si>
    <t>Arizona</t>
  </si>
  <si>
    <t>Arkansas</t>
  </si>
  <si>
    <t>California</t>
  </si>
  <si>
    <t>Colorado</t>
  </si>
  <si>
    <t>Connecticut</t>
  </si>
  <si>
    <t>Delaware</t>
  </si>
  <si>
    <t>District of Columbia</t>
  </si>
  <si>
    <t>Florida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</si>
  <si>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</si>
  <si>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</si>
  <si>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</si>
  <si>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</si>
  <si>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</si>
  <si>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</si>
  <si>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</si>
  <si>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</si>
  <si>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</si>
  <si>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</si>
  <si>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</si>
  <si>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</si>
  <si>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</si>
  <si>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</si>
  <si>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</si>
  <si>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</si>
  <si>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</si>
  <si>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</si>
  <si>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</si>
  <si>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</si>
  <si>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</si>
  <si>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</si>
  <si>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</si>
  <si>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</si>
  <si>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</si>
  <si>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</si>
  <si>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</si>
  <si>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</si>
  <si>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</si>
  <si>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</si>
  <si>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</si>
  <si>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</si>
  <si>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</si>
  <si>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</si>
  <si>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</si>
  <si>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</si>
  <si>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</si>
  <si>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</si>
  <si>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</si>
  <si>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total_receipts</t>
  </si>
  <si>
    <t>total_distribution</t>
  </si>
  <si>
    <t>total_inventory</t>
  </si>
  <si>
    <t xml:space="preserve">Forms must be uploaded to </t>
  </si>
  <si>
    <t>https://eiirp.hawaii.gov/</t>
  </si>
  <si>
    <t xml:space="preserve">https://energy.hawaii.gov/eiirp </t>
  </si>
  <si>
    <t>https://energy.hawaii.gov/eiirp</t>
  </si>
  <si>
    <t>Biodiesel Feedstock</t>
  </si>
  <si>
    <t>054</t>
  </si>
  <si>
    <t>DBEDT-111</t>
  </si>
  <si>
    <t>607 &amp; 701 Kalanianaole Street</t>
  </si>
  <si>
    <t>Par Molokai Terminal</t>
  </si>
  <si>
    <t>IES Kapolei</t>
  </si>
  <si>
    <t>TM_005</t>
  </si>
  <si>
    <t>GP Energy Company LLC</t>
  </si>
  <si>
    <t>Australia</t>
  </si>
  <si>
    <t>Marshall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</si>
</sst>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b/>
      <sz val="12"/>
      <name val="Lucida Fax"/>
      <family val="1"/>
    </font>
    <font>
      <sz val="12"/>
      <name val="Arial"/>
      <family val="2"/>
    </font>
    <font>
      <b/>
      <sz val="10"/>
      <name val="MS Sans Serif"/>
      <family val="2"/>
    </font>
    <font>
      <i/>
      <sz val="10"/>
      <name val="Arial"/>
      <family val="2"/>
    </font>
    <font>
      <b/>
      <u/>
      <sz val="10"/>
      <name val="Lucida Fax"/>
      <family val="1"/>
    </font>
    <font>
      <sz val="10"/>
      <color rgb="FFFF0000"/>
      <name val="Arial"/>
      <family val="2"/>
    </font>
    <font>
      <b/>
      <sz val="10"/>
      <color rgb="FFFF0000"/>
      <name val="Lucida Fax"/>
      <family val="1"/>
    </font>
    <font>
      <sz val="8"/>
      <color rgb="FF000000"/>
      <name val="Tahoma"/>
      <family val="2"/>
    </font>
    <font>
      <b/>
      <u/>
      <sz val="10"/>
      <name val="Arial"/>
      <family val="2"/>
    </font>
    <font>
      <sz val="9"/>
      <name val="Lucida Fax"/>
      <family val="1"/>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0" tint="-0.14996795556505021"/>
        <bgColor indexed="64"/>
      </patternFill>
    </fill>
  </fills>
  <borders count="34">
    <border>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243">
    <xf numFmtId="0" fontId="0" fillId="0" borderId="0" xfId="0"/>
    <xf numFmtId="0" fontId="0" fillId="2" borderId="0" xfId="0" applyFill="1"/>
    <xf numFmtId="0" fontId="0" fillId="2" borderId="1" xfId="0" applyFill="1" applyBorder="1"/>
    <xf numFmtId="0" fontId="0" fillId="2" borderId="3" xfId="0" applyFill="1" applyBorder="1"/>
    <xf numFmtId="0" fontId="3" fillId="2" borderId="3" xfId="0" applyFont="1" applyFill="1" applyBorder="1" applyAlignment="1">
      <alignment horizontal="center"/>
    </xf>
    <xf numFmtId="0" fontId="9" fillId="0" borderId="0" xfId="1" applyFont="1" applyFill="1" applyBorder="1" applyAlignment="1" applyProtection="1"/>
    <xf numFmtId="0" fontId="9" fillId="2" borderId="0" xfId="1" applyFont="1" applyFill="1" applyBorder="1" applyAlignment="1" applyProtection="1"/>
    <xf numFmtId="0" fontId="0" fillId="2" borderId="13" xfId="0" applyFill="1" applyBorder="1"/>
    <xf numFmtId="0" fontId="8" fillId="4" borderId="14" xfId="0" applyFont="1" applyFill="1" applyBorder="1" applyAlignment="1">
      <alignment horizontal="center"/>
    </xf>
    <xf numFmtId="0" fontId="8" fillId="2" borderId="8" xfId="2" applyFont="1" applyFill="1" applyBorder="1"/>
    <xf numFmtId="0" fontId="8" fillId="2" borderId="9" xfId="2" applyFont="1" applyFill="1" applyBorder="1"/>
    <xf numFmtId="0" fontId="8" fillId="2" borderId="10" xfId="2" applyFont="1" applyFill="1" applyBorder="1"/>
    <xf numFmtId="0" fontId="4" fillId="0" borderId="0" xfId="2"/>
    <xf numFmtId="0" fontId="8" fillId="2" borderId="11" xfId="2" applyFont="1" applyFill="1" applyBorder="1"/>
    <xf numFmtId="0" fontId="8" fillId="2" borderId="0" xfId="2" applyFont="1" applyFill="1"/>
    <xf numFmtId="0" fontId="8" fillId="2" borderId="1" xfId="2" applyFont="1" applyFill="1" applyBorder="1"/>
    <xf numFmtId="0" fontId="4" fillId="2" borderId="0" xfId="2" applyFill="1"/>
    <xf numFmtId="0" fontId="8" fillId="0" borderId="0" xfId="2" applyFont="1"/>
    <xf numFmtId="0" fontId="6" fillId="0" borderId="0" xfId="2" applyFont="1"/>
    <xf numFmtId="0" fontId="7" fillId="2" borderId="11" xfId="2" applyFont="1" applyFill="1" applyBorder="1"/>
    <xf numFmtId="0" fontId="7" fillId="2" borderId="0" xfId="2" applyFont="1" applyFill="1"/>
    <xf numFmtId="0" fontId="4" fillId="2" borderId="1" xfId="2" applyFill="1" applyBorder="1"/>
    <xf numFmtId="49" fontId="4" fillId="5" borderId="14" xfId="2" applyNumberFormat="1" applyFill="1" applyBorder="1" applyAlignment="1" applyProtection="1">
      <alignment horizontal="center"/>
      <protection locked="0"/>
    </xf>
    <xf numFmtId="1" fontId="4" fillId="2" borderId="15" xfId="2" applyNumberFormat="1" applyFill="1" applyBorder="1"/>
    <xf numFmtId="14" fontId="8" fillId="2" borderId="0" xfId="2" applyNumberFormat="1" applyFont="1" applyFill="1"/>
    <xf numFmtId="1" fontId="4" fillId="5" borderId="14" xfId="2" applyNumberFormat="1" applyFill="1" applyBorder="1" applyAlignment="1" applyProtection="1">
      <alignment horizontal="center"/>
      <protection locked="0"/>
    </xf>
    <xf numFmtId="0" fontId="3" fillId="2" borderId="11" xfId="2" applyFont="1" applyFill="1" applyBorder="1"/>
    <xf numFmtId="0" fontId="7" fillId="2" borderId="11" xfId="2" applyFont="1" applyFill="1" applyBorder="1" applyAlignment="1">
      <alignment wrapText="1"/>
    </xf>
    <xf numFmtId="0" fontId="7" fillId="2" borderId="0" xfId="2" applyFont="1" applyFill="1" applyAlignment="1">
      <alignment wrapText="1"/>
    </xf>
    <xf numFmtId="0" fontId="7" fillId="2" borderId="1" xfId="2" applyFont="1" applyFill="1" applyBorder="1" applyAlignment="1">
      <alignment wrapText="1"/>
    </xf>
    <xf numFmtId="2" fontId="18" fillId="2" borderId="1" xfId="2" applyNumberFormat="1" applyFont="1" applyFill="1" applyBorder="1"/>
    <xf numFmtId="0" fontId="7" fillId="2" borderId="0" xfId="2" applyFont="1" applyFill="1" applyAlignment="1">
      <alignment horizontal="left" vertical="top" wrapText="1"/>
    </xf>
    <xf numFmtId="0" fontId="8" fillId="2" borderId="0" xfId="2" applyFont="1" applyFill="1" applyAlignment="1">
      <alignment vertical="center"/>
    </xf>
    <xf numFmtId="0" fontId="8" fillId="2" borderId="0" xfId="2" applyFont="1" applyFill="1" applyAlignment="1">
      <alignment horizontal="center"/>
    </xf>
    <xf numFmtId="2" fontId="7" fillId="2" borderId="0" xfId="2" applyNumberFormat="1" applyFont="1" applyFill="1"/>
    <xf numFmtId="0" fontId="3" fillId="2" borderId="0" xfId="2" applyFont="1" applyFill="1" applyAlignment="1">
      <alignment horizontal="center"/>
    </xf>
    <xf numFmtId="0" fontId="18" fillId="2" borderId="0" xfId="2" applyFont="1" applyFill="1"/>
    <xf numFmtId="1" fontId="8" fillId="2" borderId="0" xfId="2" applyNumberFormat="1" applyFont="1" applyFill="1"/>
    <xf numFmtId="2" fontId="18" fillId="2" borderId="0" xfId="2" applyNumberFormat="1" applyFont="1" applyFill="1"/>
    <xf numFmtId="0" fontId="4" fillId="5" borderId="14" xfId="2" applyFill="1" applyBorder="1" applyAlignment="1" applyProtection="1">
      <alignment horizontal="left"/>
      <protection locked="0"/>
    </xf>
    <xf numFmtId="2" fontId="8" fillId="2" borderId="0" xfId="2" applyNumberFormat="1" applyFont="1" applyFill="1"/>
    <xf numFmtId="0" fontId="4" fillId="5" borderId="14" xfId="2" applyFill="1" applyBorder="1" applyProtection="1">
      <protection locked="0"/>
    </xf>
    <xf numFmtId="0" fontId="14" fillId="2" borderId="0" xfId="2" applyFont="1" applyFill="1" applyAlignment="1">
      <alignment horizontal="center"/>
    </xf>
    <xf numFmtId="2" fontId="7" fillId="2" borderId="1" xfId="2" applyNumberFormat="1" applyFont="1" applyFill="1" applyBorder="1"/>
    <xf numFmtId="0" fontId="7" fillId="5" borderId="2" xfId="2" applyFont="1" applyFill="1" applyBorder="1"/>
    <xf numFmtId="0" fontId="8" fillId="5" borderId="16" xfId="2" applyFont="1" applyFill="1" applyBorder="1" applyAlignment="1">
      <alignment horizontal="center"/>
    </xf>
    <xf numFmtId="0" fontId="18" fillId="5" borderId="16" xfId="2" applyFont="1" applyFill="1" applyBorder="1" applyAlignment="1">
      <alignment horizontal="center"/>
    </xf>
    <xf numFmtId="0" fontId="8" fillId="5" borderId="16" xfId="2" applyFont="1" applyFill="1" applyBorder="1" applyAlignment="1">
      <alignment horizontal="right"/>
    </xf>
    <xf numFmtId="1" fontId="8" fillId="5" borderId="16" xfId="2" applyNumberFormat="1" applyFont="1" applyFill="1" applyBorder="1" applyAlignment="1">
      <alignment horizontal="right"/>
    </xf>
    <xf numFmtId="2" fontId="7" fillId="5" borderId="16" xfId="2" applyNumberFormat="1" applyFont="1" applyFill="1" applyBorder="1"/>
    <xf numFmtId="0" fontId="3" fillId="5" borderId="16" xfId="2" applyFont="1" applyFill="1" applyBorder="1" applyAlignment="1">
      <alignment horizontal="center"/>
    </xf>
    <xf numFmtId="0" fontId="4" fillId="5" borderId="16" xfId="2" applyFill="1" applyBorder="1"/>
    <xf numFmtId="2" fontId="7" fillId="5" borderId="17" xfId="2" applyNumberFormat="1" applyFont="1" applyFill="1" applyBorder="1"/>
    <xf numFmtId="0" fontId="4" fillId="2" borderId="18" xfId="2" applyFill="1" applyBorder="1"/>
    <xf numFmtId="0" fontId="4" fillId="2" borderId="11" xfId="2" applyFill="1" applyBorder="1"/>
    <xf numFmtId="0" fontId="15" fillId="2" borderId="11" xfId="2" applyFont="1" applyFill="1" applyBorder="1"/>
    <xf numFmtId="0" fontId="15" fillId="2" borderId="0" xfId="2" applyFont="1" applyFill="1" applyAlignment="1">
      <alignment wrapText="1"/>
    </xf>
    <xf numFmtId="0" fontId="15" fillId="2" borderId="0" xfId="2" applyFont="1" applyFill="1" applyAlignment="1">
      <alignment horizontal="left" wrapText="1"/>
    </xf>
    <xf numFmtId="0" fontId="15" fillId="2" borderId="1" xfId="2" applyFont="1" applyFill="1" applyBorder="1" applyAlignment="1">
      <alignment wrapText="1"/>
    </xf>
    <xf numFmtId="0" fontId="4" fillId="2" borderId="19" xfId="2" applyFill="1" applyBorder="1"/>
    <xf numFmtId="0" fontId="4" fillId="2" borderId="20" xfId="2" applyFill="1" applyBorder="1"/>
    <xf numFmtId="0" fontId="4" fillId="2" borderId="21" xfId="2" applyFill="1" applyBorder="1"/>
    <xf numFmtId="0" fontId="17" fillId="2" borderId="0" xfId="2" applyFont="1" applyFill="1"/>
    <xf numFmtId="0" fontId="15" fillId="2" borderId="0" xfId="2" applyFont="1" applyFill="1"/>
    <xf numFmtId="49" fontId="4" fillId="2" borderId="0" xfId="2" applyNumberFormat="1" applyFill="1"/>
    <xf numFmtId="0" fontId="0" fillId="0" borderId="0" xfId="0" applyProtection="1">
      <protection locked="0"/>
    </xf>
    <xf numFmtId="2" fontId="4" fillId="0" borderId="0" xfId="0" applyNumberFormat="1" applyFont="1"/>
    <xf numFmtId="2" fontId="0" fillId="0" borderId="0" xfId="0" applyNumberFormat="1"/>
    <xf numFmtId="49" fontId="0" fillId="0" borderId="0" xfId="0" applyNumberFormat="1"/>
    <xf numFmtId="0" fontId="8" fillId="2" borderId="0" xfId="2" applyFont="1" applyFill="1" applyAlignment="1">
      <alignment vertical="top"/>
    </xf>
    <xf numFmtId="0" fontId="17" fillId="0" borderId="0" xfId="2" applyFont="1" applyProtection="1">
      <protection locked="0"/>
    </xf>
    <xf numFmtId="0" fontId="4" fillId="0" borderId="0" xfId="2" applyProtection="1">
      <protection locked="0"/>
    </xf>
    <xf numFmtId="0" fontId="6" fillId="0" borderId="0" xfId="2" applyFont="1" applyProtection="1">
      <protection locked="0"/>
    </xf>
    <xf numFmtId="0" fontId="6" fillId="0" borderId="0" xfId="0" applyFont="1" applyProtection="1">
      <protection locked="0"/>
    </xf>
    <xf numFmtId="2" fontId="3" fillId="0" borderId="0" xfId="0" applyNumberFormat="1" applyFont="1"/>
    <xf numFmtId="0" fontId="3" fillId="0" borderId="0" xfId="0" applyFont="1"/>
    <xf numFmtId="0" fontId="4" fillId="0" borderId="0" xfId="0" applyFont="1"/>
    <xf numFmtId="0" fontId="3" fillId="0" borderId="0" xfId="0" applyFont="1" applyProtection="1">
      <protection locked="0"/>
    </xf>
    <xf numFmtId="14" fontId="4" fillId="0" borderId="0" xfId="2" applyNumberFormat="1"/>
    <xf numFmtId="1" fontId="4" fillId="0" borderId="0" xfId="2" applyNumberFormat="1"/>
    <xf numFmtId="3" fontId="4" fillId="0" borderId="0" xfId="2" applyNumberFormat="1"/>
    <xf numFmtId="0" fontId="1" fillId="0" borderId="0" xfId="3"/>
    <xf numFmtId="0" fontId="4" fillId="0" borderId="0" xfId="0" applyFont="1" applyProtection="1">
      <protection locked="0"/>
    </xf>
    <xf numFmtId="3" fontId="0" fillId="0" borderId="0" xfId="0" applyNumberFormat="1" applyProtection="1">
      <protection locked="0"/>
    </xf>
    <xf numFmtId="2" fontId="20" fillId="0" borderId="0" xfId="0" applyNumberFormat="1" applyFont="1"/>
    <xf numFmtId="0" fontId="4" fillId="0" borderId="33" xfId="0" applyFont="1" applyBorder="1" applyAlignment="1">
      <alignment wrapText="1"/>
    </xf>
    <xf numFmtId="0" fontId="8" fillId="2" borderId="18" xfId="0" applyFont="1" applyFill="1" applyBorder="1"/>
    <xf numFmtId="0" fontId="8" fillId="2" borderId="3" xfId="0" applyFont="1" applyFill="1" applyBorder="1"/>
    <xf numFmtId="0" fontId="7" fillId="2" borderId="3" xfId="0" applyFont="1" applyFill="1" applyBorder="1" applyAlignment="1">
      <alignment horizontal="center"/>
    </xf>
    <xf numFmtId="0" fontId="8" fillId="2" borderId="13" xfId="0" applyFont="1" applyFill="1" applyBorder="1"/>
    <xf numFmtId="3" fontId="8" fillId="2" borderId="0" xfId="2" applyNumberFormat="1" applyFont="1" applyFill="1"/>
    <xf numFmtId="0" fontId="8" fillId="2" borderId="11" xfId="0" applyFont="1" applyFill="1" applyBorder="1"/>
    <xf numFmtId="0" fontId="8" fillId="2" borderId="0" xfId="0" applyFont="1" applyFill="1"/>
    <xf numFmtId="0" fontId="8" fillId="2" borderId="1" xfId="0" applyFont="1" applyFill="1" applyBorder="1"/>
    <xf numFmtId="0" fontId="8" fillId="2" borderId="19" xfId="0" applyFont="1" applyFill="1" applyBorder="1"/>
    <xf numFmtId="0" fontId="8" fillId="2" borderId="20" xfId="0" applyFont="1" applyFill="1" applyBorder="1"/>
    <xf numFmtId="0" fontId="8" fillId="2" borderId="21" xfId="0" applyFont="1" applyFill="1" applyBorder="1"/>
    <xf numFmtId="0" fontId="8" fillId="0" borderId="2" xfId="0" applyFont="1" applyBorder="1"/>
    <xf numFmtId="0" fontId="16" fillId="3" borderId="5" xfId="0" applyFont="1" applyFill="1" applyBorder="1"/>
    <xf numFmtId="0" fontId="11" fillId="3" borderId="6" xfId="0" applyFont="1" applyFill="1" applyBorder="1"/>
    <xf numFmtId="0" fontId="8" fillId="3" borderId="6" xfId="0" applyFont="1" applyFill="1" applyBorder="1" applyAlignment="1">
      <alignment horizontal="right"/>
    </xf>
    <xf numFmtId="0" fontId="8" fillId="3" borderId="6" xfId="0" applyFont="1" applyFill="1" applyBorder="1"/>
    <xf numFmtId="2" fontId="8" fillId="4" borderId="14" xfId="0" applyNumberFormat="1" applyFont="1" applyFill="1" applyBorder="1" applyAlignment="1">
      <alignment horizontal="center"/>
    </xf>
    <xf numFmtId="49" fontId="8" fillId="4" borderId="14" xfId="0" applyNumberFormat="1" applyFont="1" applyFill="1" applyBorder="1" applyAlignment="1">
      <alignment horizontal="center"/>
    </xf>
    <xf numFmtId="0" fontId="8" fillId="4" borderId="30" xfId="0" applyFont="1" applyFill="1" applyBorder="1" applyAlignment="1">
      <alignment horizontal="center"/>
    </xf>
    <xf numFmtId="0" fontId="12" fillId="6" borderId="8" xfId="2" applyFont="1" applyFill="1" applyBorder="1" applyAlignment="1">
      <alignment vertical="center"/>
    </xf>
    <xf numFmtId="0" fontId="12" fillId="6" borderId="9" xfId="2" applyFont="1" applyFill="1" applyBorder="1" applyAlignment="1">
      <alignment vertical="center"/>
    </xf>
    <xf numFmtId="0" fontId="12" fillId="6" borderId="10" xfId="2" applyFont="1" applyFill="1" applyBorder="1" applyAlignment="1">
      <alignment vertical="center"/>
    </xf>
    <xf numFmtId="0" fontId="12" fillId="6" borderId="19" xfId="2" applyFont="1" applyFill="1" applyBorder="1" applyAlignment="1">
      <alignment vertical="center"/>
    </xf>
    <xf numFmtId="0" fontId="12" fillId="6" borderId="20" xfId="2" applyFont="1" applyFill="1" applyBorder="1" applyAlignment="1">
      <alignment vertical="center"/>
    </xf>
    <xf numFmtId="0" fontId="12" fillId="6" borderId="21" xfId="2" applyFont="1" applyFill="1" applyBorder="1" applyAlignment="1">
      <alignment vertical="center"/>
    </xf>
    <xf numFmtId="0" fontId="8" fillId="2" borderId="8" xfId="0" applyFont="1" applyFill="1" applyBorder="1"/>
    <xf numFmtId="0" fontId="8" fillId="2" borderId="9" xfId="0" applyFont="1" applyFill="1" applyBorder="1"/>
    <xf numFmtId="0" fontId="8" fillId="2" borderId="10" xfId="0" applyFont="1" applyFill="1" applyBorder="1"/>
    <xf numFmtId="0" fontId="10" fillId="2" borderId="11" xfId="0" applyFont="1" applyFill="1" applyBorder="1"/>
    <xf numFmtId="0" fontId="10" fillId="2" borderId="0" xfId="0" applyFont="1" applyFill="1"/>
    <xf numFmtId="0" fontId="10" fillId="2" borderId="1" xfId="0" applyFont="1" applyFill="1" applyBorder="1"/>
    <xf numFmtId="0" fontId="10" fillId="2" borderId="4" xfId="0" applyFont="1" applyFill="1" applyBorder="1" applyAlignment="1">
      <alignment vertical="center"/>
    </xf>
    <xf numFmtId="0" fontId="10" fillId="2" borderId="23" xfId="0" applyFont="1" applyFill="1" applyBorder="1" applyAlignment="1">
      <alignment vertical="center"/>
    </xf>
    <xf numFmtId="0" fontId="10" fillId="2" borderId="24" xfId="0" applyFont="1" applyFill="1" applyBorder="1" applyAlignment="1">
      <alignment vertical="center"/>
    </xf>
    <xf numFmtId="0" fontId="8" fillId="2" borderId="23" xfId="0" applyFont="1" applyFill="1" applyBorder="1"/>
    <xf numFmtId="0" fontId="8" fillId="2" borderId="0" xfId="0" applyFont="1" applyFill="1" applyAlignment="1">
      <alignment horizontal="center"/>
    </xf>
    <xf numFmtId="14" fontId="8" fillId="2" borderId="0" xfId="0" applyNumberFormat="1" applyFont="1" applyFill="1"/>
    <xf numFmtId="0" fontId="7" fillId="2" borderId="11" xfId="0" applyFont="1" applyFill="1" applyBorder="1"/>
    <xf numFmtId="0" fontId="7" fillId="2" borderId="4" xfId="0" applyFont="1" applyFill="1" applyBorder="1"/>
    <xf numFmtId="0" fontId="8" fillId="2" borderId="24" xfId="0" applyFont="1" applyFill="1" applyBorder="1"/>
    <xf numFmtId="0" fontId="7" fillId="0" borderId="30" xfId="0" applyFont="1" applyBorder="1" applyAlignment="1">
      <alignment wrapText="1"/>
    </xf>
    <xf numFmtId="0" fontId="7" fillId="0" borderId="31" xfId="0" applyFont="1" applyBorder="1" applyAlignment="1">
      <alignment wrapText="1"/>
    </xf>
    <xf numFmtId="0" fontId="0" fillId="3" borderId="6" xfId="0" applyFill="1" applyBorder="1" applyAlignment="1">
      <alignment horizontal="left"/>
    </xf>
    <xf numFmtId="3" fontId="0" fillId="3" borderId="6" xfId="0" applyNumberFormat="1" applyFill="1" applyBorder="1" applyAlignment="1">
      <alignment horizontal="right"/>
    </xf>
    <xf numFmtId="3" fontId="0" fillId="3" borderId="22" xfId="0" applyNumberFormat="1" applyFill="1" applyBorder="1" applyAlignment="1">
      <alignment horizontal="right"/>
    </xf>
    <xf numFmtId="0" fontId="0" fillId="2" borderId="0" xfId="2" applyFont="1" applyFill="1"/>
    <xf numFmtId="49" fontId="0" fillId="0" borderId="0" xfId="2" applyNumberFormat="1" applyFont="1"/>
    <xf numFmtId="0" fontId="5" fillId="2" borderId="0" xfId="1" applyFill="1" applyAlignment="1" applyProtection="1"/>
    <xf numFmtId="0" fontId="8" fillId="4" borderId="14" xfId="0" quotePrefix="1" applyFont="1" applyFill="1" applyBorder="1" applyAlignment="1">
      <alignment horizontal="center"/>
    </xf>
    <xf numFmtId="0" fontId="8" fillId="2" borderId="11" xfId="2" applyFont="1" applyFill="1" applyBorder="1"/>
    <xf numFmtId="0" fontId="8" fillId="2" borderId="0" xfId="2" applyFont="1" applyFill="1"/>
    <xf numFmtId="0" fontId="8" fillId="2" borderId="0" xfId="2" applyFont="1" applyFill="1" applyAlignment="1">
      <alignment horizontal="right"/>
    </xf>
    <xf numFmtId="0" fontId="8" fillId="2" borderId="1" xfId="2" applyFont="1" applyFill="1" applyBorder="1" applyAlignment="1">
      <alignment horizontal="right"/>
    </xf>
    <xf numFmtId="0" fontId="21" fillId="2" borderId="0" xfId="2" applyFont="1" applyFill="1" applyAlignment="1">
      <alignment horizontal="right"/>
    </xf>
    <xf numFmtId="0" fontId="21" fillId="2" borderId="1" xfId="2" applyFont="1" applyFill="1" applyBorder="1" applyAlignment="1">
      <alignment horizontal="right"/>
    </xf>
    <xf numFmtId="0" fontId="5" fillId="2" borderId="0" xfId="1" applyFill="1" applyBorder="1" applyAlignment="1" applyProtection="1">
      <alignment horizontal="right"/>
    </xf>
    <xf numFmtId="0" fontId="9" fillId="2" borderId="0" xfId="1" applyFont="1" applyFill="1" applyBorder="1" applyAlignment="1" applyProtection="1">
      <alignment horizontal="right"/>
    </xf>
    <xf numFmtId="0" fontId="9" fillId="2" borderId="1" xfId="1" applyFont="1" applyFill="1" applyBorder="1" applyAlignment="1" applyProtection="1">
      <alignment horizontal="right"/>
    </xf>
    <xf numFmtId="0" fontId="10" fillId="2" borderId="11" xfId="2" applyFont="1" applyFill="1" applyBorder="1" applyAlignment="1">
      <alignment horizontal="center"/>
    </xf>
    <xf numFmtId="0" fontId="10" fillId="2" borderId="0" xfId="2" applyFont="1" applyFill="1" applyAlignment="1">
      <alignment horizontal="center"/>
    </xf>
    <xf numFmtId="0" fontId="10" fillId="2" borderId="1" xfId="2" applyFont="1" applyFill="1" applyBorder="1" applyAlignment="1">
      <alignment horizontal="center"/>
    </xf>
    <xf numFmtId="0" fontId="8" fillId="2" borderId="0" xfId="2" applyFont="1" applyFill="1" applyAlignment="1">
      <alignment horizontal="left" vertical="top" wrapText="1"/>
    </xf>
    <xf numFmtId="0" fontId="8" fillId="4" borderId="18" xfId="2" applyFont="1" applyFill="1" applyBorder="1" applyAlignment="1">
      <alignment horizontal="left" vertical="top" wrapText="1"/>
    </xf>
    <xf numFmtId="0" fontId="8" fillId="4" borderId="3" xfId="2" applyFont="1" applyFill="1" applyBorder="1" applyAlignment="1">
      <alignment horizontal="left" vertical="top" wrapText="1"/>
    </xf>
    <xf numFmtId="0" fontId="8" fillId="4" borderId="13" xfId="2" applyFont="1" applyFill="1" applyBorder="1" applyAlignment="1">
      <alignment horizontal="left" vertical="top" wrapText="1"/>
    </xf>
    <xf numFmtId="0" fontId="8" fillId="4" borderId="4" xfId="2" applyFont="1" applyFill="1" applyBorder="1" applyAlignment="1">
      <alignment horizontal="left" vertical="top" wrapText="1"/>
    </xf>
    <xf numFmtId="0" fontId="8" fillId="4" borderId="23" xfId="2" applyFont="1" applyFill="1" applyBorder="1" applyAlignment="1">
      <alignment horizontal="left" vertical="top" wrapText="1"/>
    </xf>
    <xf numFmtId="0" fontId="8" fillId="4" borderId="24" xfId="2" applyFont="1" applyFill="1" applyBorder="1" applyAlignment="1">
      <alignment horizontal="left" vertical="top" wrapText="1"/>
    </xf>
    <xf numFmtId="0" fontId="12" fillId="6" borderId="18" xfId="2" applyFont="1" applyFill="1" applyBorder="1" applyAlignment="1">
      <alignment horizontal="center" vertical="center"/>
    </xf>
    <xf numFmtId="0" fontId="13" fillId="6" borderId="3" xfId="2" applyFont="1" applyFill="1" applyBorder="1" applyAlignment="1">
      <alignment horizontal="center" vertical="center"/>
    </xf>
    <xf numFmtId="0" fontId="13" fillId="6" borderId="13" xfId="2" applyFont="1" applyFill="1" applyBorder="1" applyAlignment="1">
      <alignment horizontal="center" vertical="center"/>
    </xf>
    <xf numFmtId="0" fontId="13" fillId="6" borderId="4" xfId="2" applyFont="1" applyFill="1" applyBorder="1" applyAlignment="1">
      <alignment horizontal="center" vertical="center"/>
    </xf>
    <xf numFmtId="0" fontId="13" fillId="6" borderId="23" xfId="2" applyFont="1" applyFill="1" applyBorder="1" applyAlignment="1">
      <alignment horizontal="center" vertical="center"/>
    </xf>
    <xf numFmtId="0" fontId="13" fillId="6" borderId="24" xfId="2" applyFont="1" applyFill="1" applyBorder="1" applyAlignment="1">
      <alignment horizontal="center" vertical="center"/>
    </xf>
    <xf numFmtId="0" fontId="4" fillId="5" borderId="12" xfId="2" applyFill="1" applyBorder="1" applyAlignment="1" applyProtection="1">
      <alignment horizontal="left"/>
      <protection locked="0"/>
    </xf>
    <xf numFmtId="0" fontId="4" fillId="5" borderId="16" xfId="2" applyFill="1" applyBorder="1" applyAlignment="1" applyProtection="1">
      <alignment horizontal="left"/>
      <protection locked="0"/>
    </xf>
    <xf numFmtId="0" fontId="4" fillId="5" borderId="27" xfId="2" applyFill="1" applyBorder="1" applyAlignment="1" applyProtection="1">
      <alignment horizontal="left"/>
      <protection locked="0"/>
    </xf>
    <xf numFmtId="1" fontId="4" fillId="5" borderId="12" xfId="2" applyNumberFormat="1" applyFill="1" applyBorder="1" applyAlignment="1" applyProtection="1">
      <alignment horizontal="center"/>
      <protection locked="0"/>
    </xf>
    <xf numFmtId="1" fontId="4" fillId="5" borderId="27" xfId="2" applyNumberFormat="1" applyFill="1" applyBorder="1" applyAlignment="1" applyProtection="1">
      <alignment horizontal="center"/>
      <protection locked="0"/>
    </xf>
    <xf numFmtId="0" fontId="8" fillId="2" borderId="0" xfId="2" applyFont="1" applyFill="1" applyAlignment="1">
      <alignment horizontal="left" vertical="center" wrapText="1"/>
    </xf>
    <xf numFmtId="0" fontId="7" fillId="2" borderId="0" xfId="2" applyFont="1" applyFill="1" applyAlignment="1">
      <alignment horizontal="left" vertical="top" wrapText="1"/>
    </xf>
    <xf numFmtId="49" fontId="4" fillId="5" borderId="20" xfId="2" applyNumberFormat="1" applyFill="1" applyBorder="1" applyAlignment="1" applyProtection="1">
      <alignment horizontal="left"/>
      <protection locked="0"/>
    </xf>
    <xf numFmtId="0" fontId="4" fillId="4" borderId="20" xfId="2" applyFill="1" applyBorder="1" applyAlignment="1">
      <alignment horizontal="left"/>
    </xf>
    <xf numFmtId="0" fontId="4" fillId="5" borderId="12" xfId="2" applyFill="1" applyBorder="1" applyAlignment="1" applyProtection="1">
      <alignment horizontal="center"/>
      <protection locked="0"/>
    </xf>
    <xf numFmtId="0" fontId="4" fillId="5" borderId="27" xfId="2" applyFill="1" applyBorder="1" applyAlignment="1" applyProtection="1">
      <alignment horizontal="center"/>
      <protection locked="0"/>
    </xf>
    <xf numFmtId="0" fontId="8" fillId="5" borderId="12" xfId="2" applyFont="1" applyFill="1" applyBorder="1" applyAlignment="1" applyProtection="1">
      <alignment horizontal="center"/>
      <protection locked="0"/>
    </xf>
    <xf numFmtId="0" fontId="8" fillId="5" borderId="27" xfId="2" applyFont="1" applyFill="1" applyBorder="1" applyAlignment="1" applyProtection="1">
      <alignment horizontal="center"/>
      <protection locked="0"/>
    </xf>
    <xf numFmtId="0" fontId="4" fillId="5" borderId="18" xfId="2" applyFill="1" applyBorder="1" applyAlignment="1" applyProtection="1">
      <alignment horizontal="left" vertical="top" wrapText="1"/>
      <protection locked="0"/>
    </xf>
    <xf numFmtId="0" fontId="4" fillId="5" borderId="3" xfId="2" applyFill="1" applyBorder="1" applyAlignment="1" applyProtection="1">
      <alignment horizontal="left" vertical="top" wrapText="1"/>
      <protection locked="0"/>
    </xf>
    <xf numFmtId="0" fontId="4" fillId="5" borderId="13" xfId="2" applyFill="1" applyBorder="1" applyAlignment="1" applyProtection="1">
      <alignment horizontal="left" vertical="top" wrapText="1"/>
      <protection locked="0"/>
    </xf>
    <xf numFmtId="0" fontId="4" fillId="5" borderId="11" xfId="2" applyFill="1" applyBorder="1" applyAlignment="1" applyProtection="1">
      <alignment horizontal="left" vertical="top" wrapText="1"/>
      <protection locked="0"/>
    </xf>
    <xf numFmtId="0" fontId="4" fillId="5" borderId="0" xfId="2" applyFill="1" applyAlignment="1" applyProtection="1">
      <alignment horizontal="left" vertical="top" wrapText="1"/>
      <protection locked="0"/>
    </xf>
    <xf numFmtId="0" fontId="4" fillId="5" borderId="1" xfId="2" applyFill="1" applyBorder="1" applyAlignment="1" applyProtection="1">
      <alignment horizontal="left" vertical="top" wrapText="1"/>
      <protection locked="0"/>
    </xf>
    <xf numFmtId="0" fontId="4" fillId="5" borderId="4" xfId="2" applyFill="1" applyBorder="1" applyAlignment="1" applyProtection="1">
      <alignment horizontal="left" vertical="top" wrapText="1"/>
      <protection locked="0"/>
    </xf>
    <xf numFmtId="0" fontId="4" fillId="5" borderId="23" xfId="2" applyFill="1" applyBorder="1" applyAlignment="1" applyProtection="1">
      <alignment horizontal="left" vertical="top" wrapText="1"/>
      <protection locked="0"/>
    </xf>
    <xf numFmtId="0" fontId="4" fillId="5" borderId="24" xfId="2" applyFill="1" applyBorder="1" applyAlignment="1" applyProtection="1">
      <alignment horizontal="left" vertical="top" wrapText="1"/>
      <protection locked="0"/>
    </xf>
    <xf numFmtId="0" fontId="0" fillId="5" borderId="12" xfId="2" applyFont="1" applyFill="1" applyBorder="1" applyAlignment="1" applyProtection="1">
      <alignment horizontal="center"/>
      <protection locked="0"/>
    </xf>
    <xf numFmtId="0" fontId="0" fillId="5" borderId="16" xfId="2" applyFont="1" applyFill="1" applyBorder="1" applyAlignment="1" applyProtection="1">
      <alignment horizontal="center"/>
      <protection locked="0"/>
    </xf>
    <xf numFmtId="0" fontId="0" fillId="5" borderId="27" xfId="2" applyFont="1" applyFill="1" applyBorder="1" applyAlignment="1" applyProtection="1">
      <alignment horizontal="center"/>
      <protection locked="0"/>
    </xf>
    <xf numFmtId="0" fontId="7" fillId="0" borderId="14" xfId="0" applyFont="1" applyBorder="1" applyAlignment="1">
      <alignment horizontal="left"/>
    </xf>
    <xf numFmtId="14" fontId="8" fillId="4" borderId="12" xfId="0" applyNumberFormat="1" applyFont="1" applyFill="1" applyBorder="1" applyAlignment="1">
      <alignment horizontal="left"/>
    </xf>
    <xf numFmtId="14" fontId="8" fillId="4" borderId="16" xfId="0" applyNumberFormat="1" applyFont="1" applyFill="1" applyBorder="1" applyAlignment="1">
      <alignment horizontal="left"/>
    </xf>
    <xf numFmtId="14" fontId="8" fillId="4" borderId="27" xfId="0" applyNumberFormat="1" applyFont="1" applyFill="1" applyBorder="1" applyAlignment="1">
      <alignment horizontal="left"/>
    </xf>
    <xf numFmtId="0" fontId="8" fillId="7" borderId="12" xfId="0" applyFont="1" applyFill="1" applyBorder="1" applyAlignment="1">
      <alignment horizontal="left"/>
    </xf>
    <xf numFmtId="0" fontId="8" fillId="7" borderId="16" xfId="0" applyFont="1" applyFill="1" applyBorder="1" applyAlignment="1">
      <alignment horizontal="left"/>
    </xf>
    <xf numFmtId="0" fontId="8" fillId="7" borderId="27" xfId="0" applyFont="1" applyFill="1" applyBorder="1" applyAlignment="1">
      <alignment horizontal="left"/>
    </xf>
    <xf numFmtId="2" fontId="8" fillId="0" borderId="12" xfId="0" applyNumberFormat="1" applyFont="1" applyBorder="1" applyAlignment="1">
      <alignment horizontal="left"/>
    </xf>
    <xf numFmtId="2" fontId="8" fillId="0" borderId="16" xfId="0" applyNumberFormat="1" applyFont="1" applyBorder="1" applyAlignment="1">
      <alignment horizontal="left"/>
    </xf>
    <xf numFmtId="2" fontId="8" fillId="0" borderId="27" xfId="0" applyNumberFormat="1" applyFont="1" applyBorder="1" applyAlignment="1">
      <alignment horizontal="left"/>
    </xf>
    <xf numFmtId="0" fontId="8" fillId="0" borderId="12"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7" fillId="0" borderId="7" xfId="0" applyFont="1" applyBorder="1" applyAlignment="1">
      <alignment horizontal="center" wrapText="1"/>
    </xf>
    <xf numFmtId="0" fontId="7" fillId="0" borderId="32" xfId="0" applyFont="1" applyBorder="1" applyAlignment="1">
      <alignment horizontal="center" wrapText="1"/>
    </xf>
    <xf numFmtId="0" fontId="0" fillId="0" borderId="2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3" xfId="0" applyBorder="1" applyAlignment="1" applyProtection="1">
      <alignment horizontal="center"/>
      <protection locked="0"/>
    </xf>
    <xf numFmtId="2" fontId="8" fillId="0" borderId="12" xfId="0" applyNumberFormat="1" applyFont="1" applyBorder="1" applyAlignment="1" applyProtection="1">
      <alignment horizontal="left"/>
      <protection locked="0"/>
    </xf>
    <xf numFmtId="2" fontId="8" fillId="0" borderId="16" xfId="0" applyNumberFormat="1" applyFont="1" applyBorder="1" applyAlignment="1" applyProtection="1">
      <alignment horizontal="left"/>
      <protection locked="0"/>
    </xf>
    <xf numFmtId="2" fontId="8" fillId="0" borderId="27" xfId="0" applyNumberFormat="1" applyFont="1" applyBorder="1" applyAlignment="1" applyProtection="1">
      <alignment horizontal="left"/>
      <protection locked="0"/>
    </xf>
    <xf numFmtId="3" fontId="0" fillId="0" borderId="12" xfId="0" applyNumberFormat="1" applyBorder="1" applyAlignment="1" applyProtection="1">
      <alignment horizontal="center"/>
      <protection locked="0"/>
    </xf>
    <xf numFmtId="3" fontId="0" fillId="0" borderId="16" xfId="0" applyNumberFormat="1" applyBorder="1" applyAlignment="1" applyProtection="1">
      <alignment horizontal="center"/>
      <protection locked="0"/>
    </xf>
    <xf numFmtId="3" fontId="0" fillId="0" borderId="17" xfId="0" applyNumberFormat="1" applyBorder="1" applyAlignment="1" applyProtection="1">
      <alignment horizontal="center"/>
      <protection locked="0"/>
    </xf>
    <xf numFmtId="3" fontId="0" fillId="0" borderId="28" xfId="0" applyNumberFormat="1" applyBorder="1" applyAlignment="1" applyProtection="1">
      <alignment horizontal="center"/>
      <protection locked="0"/>
    </xf>
    <xf numFmtId="3" fontId="0" fillId="0" borderId="3" xfId="0" applyNumberFormat="1" applyBorder="1" applyAlignment="1" applyProtection="1">
      <alignment horizontal="center"/>
      <protection locked="0"/>
    </xf>
    <xf numFmtId="3" fontId="0" fillId="0" borderId="13"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7" xfId="0" applyBorder="1" applyAlignment="1" applyProtection="1">
      <alignment horizontal="center"/>
      <protection locked="0"/>
    </xf>
    <xf numFmtId="3" fontId="7" fillId="4" borderId="12" xfId="2" applyNumberFormat="1" applyFont="1" applyFill="1" applyBorder="1" applyAlignment="1">
      <alignment horizontal="center"/>
    </xf>
    <xf numFmtId="3" fontId="7" fillId="4" borderId="16" xfId="2" applyNumberFormat="1" applyFont="1" applyFill="1" applyBorder="1" applyAlignment="1">
      <alignment horizontal="center"/>
    </xf>
    <xf numFmtId="3" fontId="7" fillId="4" borderId="27" xfId="2" applyNumberFormat="1" applyFont="1" applyFill="1" applyBorder="1" applyAlignment="1">
      <alignment horizontal="center"/>
    </xf>
    <xf numFmtId="0" fontId="8" fillId="4" borderId="18"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4" borderId="4" xfId="0" applyFont="1" applyFill="1" applyBorder="1" applyAlignment="1">
      <alignment horizontal="center" vertical="top" wrapText="1"/>
    </xf>
    <xf numFmtId="0" fontId="8" fillId="4" borderId="23" xfId="0" applyFont="1" applyFill="1" applyBorder="1" applyAlignment="1">
      <alignment horizontal="center" vertical="top" wrapText="1"/>
    </xf>
    <xf numFmtId="0" fontId="8" fillId="4" borderId="24" xfId="0" applyFont="1" applyFill="1" applyBorder="1" applyAlignment="1">
      <alignment horizontal="center" vertical="top" wrapText="1"/>
    </xf>
    <xf numFmtId="0" fontId="7" fillId="0" borderId="30" xfId="0" applyFont="1" applyBorder="1" applyAlignment="1">
      <alignment horizontal="center" wrapText="1"/>
    </xf>
    <xf numFmtId="0" fontId="7" fillId="0" borderId="31" xfId="0" applyFont="1" applyBorder="1" applyAlignment="1">
      <alignment horizontal="center" wrapText="1"/>
    </xf>
    <xf numFmtId="0" fontId="7" fillId="0" borderId="28" xfId="0" applyFont="1" applyBorder="1" applyAlignment="1">
      <alignment horizontal="center" wrapText="1"/>
    </xf>
    <xf numFmtId="0" fontId="7" fillId="0" borderId="3" xfId="0" applyFont="1" applyBorder="1" applyAlignment="1">
      <alignment horizontal="center" wrapText="1"/>
    </xf>
    <xf numFmtId="0" fontId="7" fillId="0" borderId="29" xfId="0" applyFont="1" applyBorder="1" applyAlignment="1">
      <alignment horizontal="center" wrapText="1"/>
    </xf>
    <xf numFmtId="0" fontId="7" fillId="0" borderId="23" xfId="0" applyFont="1" applyBorder="1" applyAlignment="1">
      <alignment horizontal="center" wrapText="1"/>
    </xf>
    <xf numFmtId="0" fontId="7" fillId="0" borderId="25" xfId="0" applyFont="1" applyBorder="1" applyAlignment="1">
      <alignment horizontal="center" wrapText="1"/>
    </xf>
    <xf numFmtId="0" fontId="7" fillId="0" borderId="26" xfId="0" applyFont="1" applyBorder="1" applyAlignment="1">
      <alignment horizontal="center" wrapText="1"/>
    </xf>
    <xf numFmtId="0" fontId="8" fillId="4" borderId="12" xfId="0" applyFont="1" applyFill="1" applyBorder="1" applyAlignment="1">
      <alignment horizontal="left"/>
    </xf>
    <xf numFmtId="0" fontId="8" fillId="4" borderId="16" xfId="0" applyFont="1" applyFill="1" applyBorder="1" applyAlignment="1">
      <alignment horizontal="left"/>
    </xf>
    <xf numFmtId="0" fontId="8" fillId="4" borderId="27" xfId="0" applyFont="1" applyFill="1" applyBorder="1" applyAlignment="1">
      <alignment horizontal="left"/>
    </xf>
    <xf numFmtId="3" fontId="7" fillId="0" borderId="28" xfId="0" applyNumberFormat="1" applyFont="1" applyBorder="1" applyAlignment="1">
      <alignment horizontal="center" wrapText="1"/>
    </xf>
    <xf numFmtId="3" fontId="7" fillId="0" borderId="3" xfId="0" applyNumberFormat="1" applyFont="1" applyBorder="1" applyAlignment="1">
      <alignment horizontal="center" wrapText="1"/>
    </xf>
    <xf numFmtId="3" fontId="7" fillId="0" borderId="13" xfId="0" applyNumberFormat="1" applyFont="1" applyBorder="1" applyAlignment="1">
      <alignment horizontal="center" wrapText="1"/>
    </xf>
    <xf numFmtId="3" fontId="7" fillId="0" borderId="29" xfId="0" applyNumberFormat="1" applyFont="1" applyBorder="1" applyAlignment="1">
      <alignment horizontal="center" wrapText="1"/>
    </xf>
    <xf numFmtId="3" fontId="7" fillId="0" borderId="23" xfId="0" applyNumberFormat="1" applyFont="1" applyBorder="1" applyAlignment="1">
      <alignment horizontal="center" wrapText="1"/>
    </xf>
    <xf numFmtId="3" fontId="7" fillId="0" borderId="24" xfId="0" applyNumberFormat="1" applyFont="1" applyBorder="1" applyAlignment="1">
      <alignment horizontal="center" wrapText="1"/>
    </xf>
    <xf numFmtId="0" fontId="0" fillId="0" borderId="17" xfId="0" applyBorder="1" applyAlignment="1" applyProtection="1">
      <alignment horizontal="center"/>
      <protection locked="0"/>
    </xf>
    <xf numFmtId="0" fontId="4" fillId="0" borderId="0" xfId="4"/>
  </cellXfs>
  <cellStyles count="5">
    <cellStyle name="Hyperlink" xfId="1" builtinId="8"/>
    <cellStyle name="Normal" xfId="0" builtinId="0"/>
    <cellStyle name="Normal 2" xfId="2" xr:uid="{00000000-0005-0000-0000-000002000000}"/>
    <cellStyle name="Normal 2 2" xfId="4" xr:uid="{35677AD4-F278-4599-86F9-A260552A76EE}"/>
    <cellStyle name="Normal 4" xfId="3" xr:uid="{27C67273-360E-49AE-BAA3-D9BD450CE2DB}"/>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76" lockText="1" noThreeD="1"/>
</file>

<file path=xl/ctrlProps/ctrlProp4.xml><?xml version="1.0" encoding="utf-8"?>
<formControlPr xmlns="http://schemas.microsoft.com/office/spreadsheetml/2009/9/main" objectType="CheckBox" fmlaLink="$BA$9" lockText="1" noThreeD="1"/>
</file>

<file path=xl/ctrlProps/ctrlProp5.xml><?xml version="1.0" encoding="utf-8"?>
<formControlPr xmlns="http://schemas.microsoft.com/office/spreadsheetml/2009/9/main" objectType="CheckBox" fmlaLink="$BA$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12700</xdr:rowOff>
        </xdr:from>
        <xdr:to>
          <xdr:col>11</xdr:col>
          <xdr:colOff>0</xdr:colOff>
          <xdr:row>30</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31</xdr:row>
          <xdr:rowOff>0</xdr:rowOff>
        </xdr:from>
        <xdr:to>
          <xdr:col>19</xdr:col>
          <xdr:colOff>146050</xdr:colOff>
          <xdr:row>32</xdr:row>
          <xdr:rowOff>146050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15</xdr:row>
          <xdr:rowOff>88900</xdr:rowOff>
        </xdr:from>
        <xdr:to>
          <xdr:col>41</xdr:col>
          <xdr:colOff>171450</xdr:colOff>
          <xdr:row>17</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32</xdr:row>
          <xdr:rowOff>228600</xdr:rowOff>
        </xdr:from>
        <xdr:to>
          <xdr:col>22</xdr:col>
          <xdr:colOff>0</xdr:colOff>
          <xdr:row>34</xdr:row>
          <xdr:rowOff>114300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42</xdr:row>
          <xdr:rowOff>95250</xdr:rowOff>
        </xdr:from>
        <xdr:to>
          <xdr:col>22</xdr:col>
          <xdr:colOff>0</xdr:colOff>
          <xdr:row>44</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xdr:twoCellAnchor editAs="oneCell">
    <xdr:from>
      <xdr:col>21</xdr:col>
      <xdr:colOff>85725</xdr:colOff>
      <xdr:row>0</xdr:row>
      <xdr:rowOff>95250</xdr:rowOff>
    </xdr:from>
    <xdr:to>
      <xdr:col>28</xdr:col>
      <xdr:colOff>187431</xdr:colOff>
      <xdr:row>7</xdr:row>
      <xdr:rowOff>76257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886450" y="95250"/>
          <a:ext cx="2063856" cy="1114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7490</xdr:colOff>
      <xdr:row>3</xdr:row>
      <xdr:rowOff>19050</xdr:rowOff>
    </xdr:from>
    <xdr:to>
      <xdr:col>19</xdr:col>
      <xdr:colOff>207055</xdr:colOff>
      <xdr:row>11</xdr:row>
      <xdr:rowOff>66675</xdr:rowOff>
    </xdr:to>
    <xdr:pic>
      <xdr:nvPicPr>
        <xdr:cNvPr id="1627" name="Picture 6">
          <a:extLst>
            <a:ext uri="{FF2B5EF4-FFF2-40B4-BE49-F238E27FC236}">
              <a16:creationId xmlns:a16="http://schemas.microsoft.com/office/drawing/2014/main" id="{00000000-0008-0000-01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169790" y="514350"/>
          <a:ext cx="2485565" cy="1343025"/>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0"/>
  <sheetViews>
    <sheetView tabSelected="1" topLeftCell="C1" zoomScaleNormal="100" workbookViewId="0">
      <selection activeCell="G17" sqref="G17:U17"/>
    </sheetView>
  </sheetViews>
  <sheetFormatPr defaultColWidth="9.1796875" defaultRowHeight="12.5" x14ac:dyDescent="0.25"/>
  <cols>
    <col min="1" max="21" width="4" style="12" customWidth="1"/>
    <col min="22" max="22" width="4.453125" style="12" customWidth="1"/>
    <col min="23" max="50" width="4" style="12" customWidth="1"/>
    <col min="51" max="51" width="2.7265625" style="12" customWidth="1"/>
    <col min="52" max="53" width="9.1796875" style="71" hidden="1" customWidth="1"/>
    <col min="54" max="16384" width="9.1796875" style="12"/>
  </cols>
  <sheetData>
    <row r="1" spans="1:53" x14ac:dyDescent="0.2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1"/>
      <c r="AZ1" s="70" t="s">
        <v>0</v>
      </c>
    </row>
    <row r="2" spans="1:53" x14ac:dyDescent="0.25">
      <c r="A2" s="1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5"/>
      <c r="AZ2" s="71" t="s">
        <v>1</v>
      </c>
      <c r="BA2" s="71" t="str">
        <f>'(3) Export Activity Detail'!J31</f>
        <v>N</v>
      </c>
    </row>
    <row r="3" spans="1:53" x14ac:dyDescent="0.25">
      <c r="A3" s="135"/>
      <c r="B3" s="136"/>
      <c r="C3" s="136"/>
      <c r="D3" s="136"/>
      <c r="E3" s="136"/>
      <c r="F3" s="136"/>
      <c r="G3" s="136"/>
      <c r="H3" s="136"/>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5"/>
      <c r="AZ3" s="71" t="s">
        <v>2</v>
      </c>
      <c r="BA3" s="71">
        <f>G17</f>
        <v>0</v>
      </c>
    </row>
    <row r="4" spans="1:53" x14ac:dyDescent="0.25">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5"/>
      <c r="AZ4" s="71" t="s">
        <v>3</v>
      </c>
      <c r="BA4" s="71" t="str">
        <f>CONCATENATE(S19,O19)</f>
        <v/>
      </c>
    </row>
    <row r="5" spans="1:53"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5"/>
      <c r="AZ5" s="71" t="s">
        <v>4</v>
      </c>
      <c r="BA5" s="71" t="str">
        <f>CONCATENATE(K21,"/",O21,"/",S21)</f>
        <v>//</v>
      </c>
    </row>
    <row r="6" spans="1:53" x14ac:dyDescent="0.25">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6"/>
      <c r="AI6" s="16"/>
      <c r="AJ6" s="16"/>
      <c r="AK6" s="16"/>
      <c r="AL6" s="16"/>
      <c r="AM6" s="16"/>
      <c r="AN6" s="16"/>
      <c r="AO6" s="16"/>
      <c r="AP6" s="16"/>
      <c r="AQ6" s="16"/>
      <c r="AR6" s="16"/>
      <c r="AS6" s="137" t="s">
        <v>400</v>
      </c>
      <c r="AT6" s="137"/>
      <c r="AU6" s="137"/>
      <c r="AV6" s="137"/>
      <c r="AW6" s="137"/>
      <c r="AX6" s="138"/>
      <c r="AY6" s="17"/>
      <c r="AZ6" s="71" t="s">
        <v>5</v>
      </c>
      <c r="BA6" s="71" t="e">
        <f>#REF!</f>
        <v>#REF!</v>
      </c>
    </row>
    <row r="7" spans="1:53" x14ac:dyDescent="0.25">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6"/>
      <c r="AI7" s="16"/>
      <c r="AJ7" s="16"/>
      <c r="AK7" s="16"/>
      <c r="AL7" s="16"/>
      <c r="AM7" s="16"/>
      <c r="AN7" s="16"/>
      <c r="AO7" s="16"/>
      <c r="AP7" s="16"/>
      <c r="AQ7" s="139" t="s">
        <v>399</v>
      </c>
      <c r="AR7" s="139"/>
      <c r="AS7" s="139"/>
      <c r="AT7" s="139"/>
      <c r="AU7" s="139"/>
      <c r="AV7" s="139"/>
      <c r="AW7" s="139"/>
      <c r="AX7" s="140"/>
      <c r="AY7" s="17"/>
      <c r="AZ7" s="71" t="s">
        <v>6</v>
      </c>
    </row>
    <row r="8" spans="1:53" x14ac:dyDescent="0.25">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6"/>
      <c r="AI8" s="16"/>
      <c r="AJ8" s="16"/>
      <c r="AK8" s="16"/>
      <c r="AL8" s="16"/>
      <c r="AM8" s="16"/>
      <c r="AN8" s="16"/>
      <c r="AO8" s="141" t="s">
        <v>649</v>
      </c>
      <c r="AP8" s="142"/>
      <c r="AQ8" s="142"/>
      <c r="AR8" s="142"/>
      <c r="AS8" s="142"/>
      <c r="AT8" s="142"/>
      <c r="AU8" s="142"/>
      <c r="AV8" s="142"/>
      <c r="AW8" s="142"/>
      <c r="AX8" s="143"/>
      <c r="AY8" s="5"/>
      <c r="AZ8" s="71" t="s">
        <v>7</v>
      </c>
    </row>
    <row r="9" spans="1:53" s="18" customFormat="1" ht="14" x14ac:dyDescent="0.3">
      <c r="A9" s="144" t="s">
        <v>8</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c r="AZ9" s="71" t="s">
        <v>9</v>
      </c>
      <c r="BA9" s="72"/>
    </row>
    <row r="10" spans="1:53" s="18" customFormat="1" ht="14" x14ac:dyDescent="0.3">
      <c r="A10" s="144" t="s">
        <v>10</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c r="AZ10" s="71" t="s">
        <v>11</v>
      </c>
      <c r="BA10" s="72">
        <f>I37</f>
        <v>0</v>
      </c>
    </row>
    <row r="11" spans="1:53" ht="26.25" customHeight="1" x14ac:dyDescent="0.25">
      <c r="A11" s="148" t="s">
        <v>12</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c r="AZ11" s="71" t="s">
        <v>13</v>
      </c>
      <c r="BA11" s="71" t="str">
        <f>F41</f>
        <v xml:space="preserve"> </v>
      </c>
    </row>
    <row r="12" spans="1:53" ht="12.75" customHeight="1" x14ac:dyDescent="0.25">
      <c r="A12" s="151"/>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c r="AZ12" s="71" t="s">
        <v>14</v>
      </c>
      <c r="BA12" s="71" t="str">
        <f>M41</f>
        <v xml:space="preserve"> </v>
      </c>
    </row>
    <row r="13" spans="1:53" x14ac:dyDescent="0.25">
      <c r="A13" s="154" t="s">
        <v>15</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6"/>
      <c r="Z13" s="154" t="s">
        <v>16</v>
      </c>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Z13" s="71" t="s">
        <v>17</v>
      </c>
      <c r="BA13" s="71" t="str">
        <f>Q41</f>
        <v xml:space="preserve"> </v>
      </c>
    </row>
    <row r="14" spans="1:53" x14ac:dyDescent="0.25">
      <c r="A14" s="157"/>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9"/>
      <c r="Z14" s="157"/>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Z14" s="71" t="s">
        <v>18</v>
      </c>
      <c r="BA14" s="71" t="b">
        <v>0</v>
      </c>
    </row>
    <row r="15" spans="1:53" x14ac:dyDescent="0.25">
      <c r="A15" s="19"/>
      <c r="B15" s="20"/>
      <c r="C15" s="20"/>
      <c r="D15" s="20"/>
      <c r="E15" s="20"/>
      <c r="F15" s="20"/>
      <c r="G15" s="20"/>
      <c r="H15" s="20"/>
      <c r="I15" s="20"/>
      <c r="J15" s="20"/>
      <c r="K15" s="14"/>
      <c r="L15" s="14"/>
      <c r="M15" s="14"/>
      <c r="N15" s="14"/>
      <c r="O15" s="14"/>
      <c r="P15" s="14"/>
      <c r="Q15" s="14"/>
      <c r="R15" s="14"/>
      <c r="S15" s="14"/>
      <c r="T15" s="14"/>
      <c r="U15" s="16"/>
      <c r="V15" s="16"/>
      <c r="W15" s="16"/>
      <c r="X15" s="16"/>
      <c r="Y15" s="21"/>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21"/>
      <c r="AZ15" s="71" t="s">
        <v>19</v>
      </c>
      <c r="BA15" s="71">
        <f>I46</f>
        <v>0</v>
      </c>
    </row>
    <row r="16" spans="1:53" x14ac:dyDescent="0.25">
      <c r="A16" s="19"/>
      <c r="B16" s="20"/>
      <c r="C16" s="20"/>
      <c r="D16" s="20"/>
      <c r="E16" s="20"/>
      <c r="F16" s="20"/>
      <c r="G16" s="20"/>
      <c r="H16" s="20"/>
      <c r="I16" s="20"/>
      <c r="J16" s="20"/>
      <c r="K16" s="14"/>
      <c r="L16" s="14"/>
      <c r="M16" s="14"/>
      <c r="N16" s="14"/>
      <c r="O16" s="14"/>
      <c r="P16" s="14"/>
      <c r="Q16" s="14"/>
      <c r="R16" s="14"/>
      <c r="S16" s="14"/>
      <c r="T16" s="14"/>
      <c r="U16" s="14"/>
      <c r="V16" s="14"/>
      <c r="W16" s="14"/>
      <c r="X16" s="16"/>
      <c r="Y16" s="21"/>
      <c r="Z16" s="14"/>
      <c r="AA16" s="14"/>
      <c r="AB16" s="14"/>
      <c r="AC16" s="14"/>
      <c r="AD16" s="14"/>
      <c r="AE16" s="14"/>
      <c r="AF16" s="16"/>
      <c r="AG16" s="16"/>
      <c r="AH16" s="16"/>
      <c r="AI16" s="16"/>
      <c r="AJ16" s="16"/>
      <c r="AK16" s="16"/>
      <c r="AL16" s="16"/>
      <c r="AM16" s="16"/>
      <c r="AN16" s="16"/>
      <c r="AO16" s="16"/>
      <c r="AP16" s="16"/>
      <c r="AQ16" s="16"/>
      <c r="AR16" s="16"/>
      <c r="AS16" s="16"/>
      <c r="AT16" s="16"/>
      <c r="AU16" s="16"/>
      <c r="AV16" s="16"/>
      <c r="AW16" s="16"/>
      <c r="AX16" s="21"/>
      <c r="AZ16" s="71" t="s">
        <v>20</v>
      </c>
      <c r="BA16" s="71">
        <f>F48</f>
        <v>0</v>
      </c>
    </row>
    <row r="17" spans="1:53" x14ac:dyDescent="0.25">
      <c r="A17" s="19"/>
      <c r="B17" s="20" t="s">
        <v>21</v>
      </c>
      <c r="C17" s="20"/>
      <c r="D17" s="20"/>
      <c r="E17" s="20"/>
      <c r="F17" s="20"/>
      <c r="G17" s="160"/>
      <c r="H17" s="161"/>
      <c r="I17" s="161"/>
      <c r="J17" s="161"/>
      <c r="K17" s="161"/>
      <c r="L17" s="161"/>
      <c r="M17" s="161"/>
      <c r="N17" s="161"/>
      <c r="O17" s="161"/>
      <c r="P17" s="161"/>
      <c r="Q17" s="161"/>
      <c r="R17" s="161"/>
      <c r="S17" s="161"/>
      <c r="T17" s="161"/>
      <c r="U17" s="162"/>
      <c r="V17" s="14"/>
      <c r="W17" s="14"/>
      <c r="X17" s="16"/>
      <c r="Y17" s="21"/>
      <c r="Z17" s="14"/>
      <c r="AA17" s="14"/>
      <c r="AB17" s="14"/>
      <c r="AC17" s="14"/>
      <c r="AD17" s="14"/>
      <c r="AE17" s="14"/>
      <c r="AF17" s="16"/>
      <c r="AG17" s="16"/>
      <c r="AH17" s="16"/>
      <c r="AI17" s="16"/>
      <c r="AJ17" s="16"/>
      <c r="AK17" s="16"/>
      <c r="AL17" s="16"/>
      <c r="AM17" s="16"/>
      <c r="AN17" s="16"/>
      <c r="AO17" s="16"/>
      <c r="AP17" s="16"/>
      <c r="AQ17" s="16"/>
      <c r="AR17" s="16"/>
      <c r="AS17" s="16"/>
      <c r="AT17" s="16"/>
      <c r="AU17" s="16"/>
      <c r="AV17" s="16"/>
      <c r="AW17" s="16"/>
      <c r="AX17" s="21"/>
      <c r="AZ17" s="71" t="s">
        <v>23</v>
      </c>
      <c r="BA17" s="71">
        <f>M48</f>
        <v>0</v>
      </c>
    </row>
    <row r="18" spans="1:53" x14ac:dyDescent="0.25">
      <c r="A18" s="19"/>
      <c r="B18" s="20"/>
      <c r="C18" s="20"/>
      <c r="D18" s="20"/>
      <c r="E18" s="20"/>
      <c r="F18" s="20"/>
      <c r="G18" s="20"/>
      <c r="H18" s="20"/>
      <c r="I18" s="20"/>
      <c r="J18" s="20"/>
      <c r="K18" s="14"/>
      <c r="L18" s="14"/>
      <c r="M18" s="14"/>
      <c r="N18" s="14"/>
      <c r="O18" s="14"/>
      <c r="P18" s="14"/>
      <c r="Q18" s="14"/>
      <c r="R18" s="14"/>
      <c r="S18" s="14"/>
      <c r="T18" s="14"/>
      <c r="U18" s="16"/>
      <c r="V18" s="16"/>
      <c r="W18" s="16"/>
      <c r="X18" s="16"/>
      <c r="Y18" s="21"/>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21"/>
      <c r="AZ18" s="71" t="s">
        <v>24</v>
      </c>
      <c r="BA18" s="71">
        <f>Q48</f>
        <v>0</v>
      </c>
    </row>
    <row r="19" spans="1:53" x14ac:dyDescent="0.25">
      <c r="A19" s="19"/>
      <c r="B19" s="20" t="s">
        <v>25</v>
      </c>
      <c r="C19" s="20"/>
      <c r="D19" s="20"/>
      <c r="E19" s="20"/>
      <c r="F19" s="20"/>
      <c r="G19" s="16"/>
      <c r="H19" s="16"/>
      <c r="I19" s="16"/>
      <c r="J19" s="16"/>
      <c r="K19" s="20" t="s">
        <v>26</v>
      </c>
      <c r="L19" s="16"/>
      <c r="M19" s="20"/>
      <c r="N19" s="20"/>
      <c r="O19" s="22"/>
      <c r="P19" s="23"/>
      <c r="Q19" s="20" t="s">
        <v>27</v>
      </c>
      <c r="R19" s="24"/>
      <c r="S19" s="163"/>
      <c r="T19" s="164"/>
      <c r="U19" s="24"/>
      <c r="V19" s="24"/>
      <c r="W19" s="24"/>
      <c r="X19" s="16"/>
      <c r="Y19" s="21"/>
      <c r="Z19" s="24"/>
      <c r="AA19" s="24"/>
      <c r="AB19" s="165" t="s">
        <v>28</v>
      </c>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21"/>
      <c r="AZ19" s="71" t="s">
        <v>29</v>
      </c>
      <c r="BA19" s="71">
        <f>H50</f>
        <v>0</v>
      </c>
    </row>
    <row r="20" spans="1:53" x14ac:dyDescent="0.25">
      <c r="A20" s="19"/>
      <c r="B20" s="20"/>
      <c r="C20" s="20"/>
      <c r="D20" s="20"/>
      <c r="E20" s="20"/>
      <c r="F20" s="20"/>
      <c r="G20" s="20"/>
      <c r="H20" s="20"/>
      <c r="I20" s="20"/>
      <c r="J20" s="20"/>
      <c r="K20" s="24"/>
      <c r="L20" s="24"/>
      <c r="M20" s="24"/>
      <c r="N20" s="24"/>
      <c r="O20" s="24"/>
      <c r="P20" s="24"/>
      <c r="Q20" s="24"/>
      <c r="R20" s="24"/>
      <c r="S20" s="24"/>
      <c r="T20" s="24"/>
      <c r="U20" s="24"/>
      <c r="V20" s="24"/>
      <c r="W20" s="24"/>
      <c r="X20" s="16"/>
      <c r="Y20" s="21"/>
      <c r="Z20" s="24"/>
      <c r="AA20" s="24"/>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21"/>
      <c r="AZ20" s="71" t="s">
        <v>30</v>
      </c>
      <c r="BA20" s="71" t="str">
        <f>CONCATENATE(I52,"-",K52,"-",M52,"Ext",R52)</f>
        <v>--Ext</v>
      </c>
    </row>
    <row r="21" spans="1:53" ht="12.75" customHeight="1" x14ac:dyDescent="0.25">
      <c r="A21" s="19"/>
      <c r="B21" s="20" t="s">
        <v>31</v>
      </c>
      <c r="C21" s="16"/>
      <c r="D21" s="16"/>
      <c r="E21" s="16"/>
      <c r="F21" s="16"/>
      <c r="G21" s="20" t="s">
        <v>26</v>
      </c>
      <c r="H21" s="16"/>
      <c r="I21" s="16"/>
      <c r="J21" s="16"/>
      <c r="K21" s="22"/>
      <c r="L21" s="16"/>
      <c r="M21" s="20" t="s">
        <v>32</v>
      </c>
      <c r="N21" s="16"/>
      <c r="O21" s="25"/>
      <c r="P21" s="16"/>
      <c r="Q21" s="20" t="s">
        <v>27</v>
      </c>
      <c r="R21" s="24"/>
      <c r="S21" s="163"/>
      <c r="T21" s="164"/>
      <c r="U21" s="16"/>
      <c r="V21" s="16"/>
      <c r="W21" s="16"/>
      <c r="X21" s="16"/>
      <c r="Y21" s="21"/>
      <c r="Z21" s="14"/>
      <c r="AA21" s="14"/>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21"/>
      <c r="AZ21" s="71" t="s">
        <v>33</v>
      </c>
      <c r="BA21" s="71">
        <f>I54</f>
        <v>0</v>
      </c>
    </row>
    <row r="22" spans="1:53" ht="13" x14ac:dyDescent="0.3">
      <c r="A22" s="26"/>
      <c r="B22" s="16"/>
      <c r="C22" s="16"/>
      <c r="D22" s="16"/>
      <c r="E22" s="16"/>
      <c r="F22" s="16"/>
      <c r="G22" s="16"/>
      <c r="H22" s="16"/>
      <c r="I22" s="16"/>
      <c r="J22" s="16"/>
      <c r="K22" s="16"/>
      <c r="L22" s="16"/>
      <c r="M22" s="16"/>
      <c r="N22" s="16"/>
      <c r="O22" s="16"/>
      <c r="P22" s="16"/>
      <c r="Q22" s="16"/>
      <c r="R22" s="16"/>
      <c r="S22" s="16"/>
      <c r="T22" s="16"/>
      <c r="U22" s="16"/>
      <c r="V22" s="16"/>
      <c r="W22" s="16"/>
      <c r="X22" s="16"/>
      <c r="Y22" s="21"/>
      <c r="Z22" s="16"/>
      <c r="AA22" s="16"/>
      <c r="AB22" s="16"/>
      <c r="AC22" s="32"/>
      <c r="AD22" s="32"/>
      <c r="AE22" s="32"/>
      <c r="AF22" s="32"/>
      <c r="AG22" s="32"/>
      <c r="AH22" s="32"/>
      <c r="AI22" s="32"/>
      <c r="AJ22" s="32"/>
      <c r="AK22" s="32"/>
      <c r="AL22" s="32"/>
      <c r="AM22" s="32"/>
      <c r="AN22" s="32"/>
      <c r="AO22" s="32"/>
      <c r="AP22" s="32"/>
      <c r="AQ22" s="32"/>
      <c r="AR22" s="32"/>
      <c r="AS22" s="32"/>
      <c r="AT22" s="32"/>
      <c r="AU22" s="32"/>
      <c r="AV22" s="32"/>
      <c r="AW22" s="32"/>
      <c r="AX22" s="21"/>
      <c r="AZ22" s="71" t="s">
        <v>34</v>
      </c>
      <c r="BA22" s="71">
        <f>A58</f>
        <v>0</v>
      </c>
    </row>
    <row r="23" spans="1:53" ht="13" x14ac:dyDescent="0.3">
      <c r="A23" s="26"/>
      <c r="B23" s="16"/>
      <c r="C23" s="16"/>
      <c r="D23" s="16"/>
      <c r="E23" s="16"/>
      <c r="F23" s="16"/>
      <c r="G23" s="16"/>
      <c r="H23" s="16"/>
      <c r="I23" s="16"/>
      <c r="J23" s="16"/>
      <c r="K23" s="16"/>
      <c r="L23" s="16"/>
      <c r="M23" s="16"/>
      <c r="N23" s="16"/>
      <c r="O23" s="16"/>
      <c r="P23" s="16"/>
      <c r="Q23" s="16"/>
      <c r="R23" s="16"/>
      <c r="S23" s="16"/>
      <c r="T23" s="16"/>
      <c r="U23" s="16"/>
      <c r="V23" s="16"/>
      <c r="W23" s="16"/>
      <c r="X23" s="16"/>
      <c r="Y23" s="21"/>
      <c r="Z23" s="16"/>
      <c r="AA23" s="16"/>
      <c r="AB23" s="16"/>
      <c r="AC23" s="32"/>
      <c r="AD23" s="32"/>
      <c r="AE23" s="32"/>
      <c r="AF23" s="32"/>
      <c r="AG23" s="32"/>
      <c r="AH23" s="32"/>
      <c r="AI23" s="32"/>
      <c r="AJ23" s="32"/>
      <c r="AK23" s="32"/>
      <c r="AL23" s="32"/>
      <c r="AM23" s="32"/>
      <c r="AN23" s="32"/>
      <c r="AO23" s="32"/>
      <c r="AP23" s="32"/>
      <c r="AQ23" s="32"/>
      <c r="AR23" s="32"/>
      <c r="AS23" s="32"/>
      <c r="AT23" s="32"/>
      <c r="AU23" s="32"/>
      <c r="AV23" s="32"/>
      <c r="AW23" s="32"/>
      <c r="AX23" s="21"/>
    </row>
    <row r="24" spans="1:53" ht="12.75" customHeight="1" x14ac:dyDescent="0.25">
      <c r="A24" s="27"/>
      <c r="B24" s="16"/>
      <c r="C24" s="16"/>
      <c r="D24" s="16"/>
      <c r="E24" s="16"/>
      <c r="F24" s="16"/>
      <c r="G24" s="16"/>
      <c r="H24" s="16"/>
      <c r="I24" s="16"/>
      <c r="J24" s="16"/>
      <c r="K24" s="16"/>
      <c r="L24" s="16"/>
      <c r="M24" s="16"/>
      <c r="N24" s="16"/>
      <c r="O24" s="16"/>
      <c r="P24" s="16"/>
      <c r="Q24" s="16"/>
      <c r="R24" s="16"/>
      <c r="S24" s="16"/>
      <c r="T24" s="16"/>
      <c r="U24" s="16"/>
      <c r="V24" s="16"/>
      <c r="W24" s="16"/>
      <c r="X24" s="28"/>
      <c r="Y24" s="29"/>
      <c r="Z24" s="28"/>
      <c r="AA24" s="28"/>
      <c r="AB24" s="69"/>
      <c r="AC24" s="16"/>
      <c r="AD24" s="16"/>
      <c r="AE24" s="16"/>
      <c r="AF24" s="16"/>
      <c r="AG24" s="16"/>
      <c r="AH24" s="16"/>
      <c r="AI24" s="16"/>
      <c r="AJ24" s="16"/>
      <c r="AK24" s="16"/>
      <c r="AL24" s="16"/>
      <c r="AM24" s="16"/>
      <c r="AN24" s="16"/>
      <c r="AO24" s="16"/>
      <c r="AP24" s="16"/>
      <c r="AQ24" s="16"/>
      <c r="AR24" s="16"/>
      <c r="AS24" s="16"/>
      <c r="AT24" s="16"/>
      <c r="AU24" s="16"/>
      <c r="AV24" s="16"/>
      <c r="AW24" s="16"/>
      <c r="AX24" s="29"/>
    </row>
    <row r="25" spans="1:53" ht="12.75" customHeight="1" x14ac:dyDescent="0.25">
      <c r="A25" s="27"/>
      <c r="B25" s="166" t="s">
        <v>35</v>
      </c>
      <c r="C25" s="166"/>
      <c r="D25" s="166"/>
      <c r="E25" s="166"/>
      <c r="F25" s="166"/>
      <c r="G25" s="166"/>
      <c r="H25" s="166"/>
      <c r="I25" s="166"/>
      <c r="J25" s="166"/>
      <c r="K25" s="166"/>
      <c r="L25" s="166"/>
      <c r="M25" s="166"/>
      <c r="N25" s="166"/>
      <c r="O25" s="166"/>
      <c r="P25" s="166"/>
      <c r="Q25" s="166"/>
      <c r="R25" s="166"/>
      <c r="S25" s="166"/>
      <c r="T25" s="166"/>
      <c r="U25" s="166"/>
      <c r="V25" s="166"/>
      <c r="W25" s="166"/>
      <c r="X25" s="28"/>
      <c r="Y25" s="29"/>
      <c r="Z25" s="28"/>
      <c r="AA25" s="20"/>
      <c r="AB25" s="147" t="s">
        <v>36</v>
      </c>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29"/>
    </row>
    <row r="26" spans="1:53" ht="12.75" customHeight="1" x14ac:dyDescent="0.25">
      <c r="A26" s="13"/>
      <c r="B26" s="166"/>
      <c r="C26" s="166"/>
      <c r="D26" s="166"/>
      <c r="E26" s="166"/>
      <c r="F26" s="166"/>
      <c r="G26" s="166"/>
      <c r="H26" s="166"/>
      <c r="I26" s="166"/>
      <c r="J26" s="166"/>
      <c r="K26" s="166"/>
      <c r="L26" s="166"/>
      <c r="M26" s="166"/>
      <c r="N26" s="166"/>
      <c r="O26" s="166"/>
      <c r="P26" s="166"/>
      <c r="Q26" s="166"/>
      <c r="R26" s="166"/>
      <c r="S26" s="166"/>
      <c r="T26" s="166"/>
      <c r="U26" s="166"/>
      <c r="V26" s="166"/>
      <c r="W26" s="166"/>
      <c r="X26" s="14"/>
      <c r="Y26" s="15"/>
      <c r="Z26" s="14"/>
      <c r="AA26" s="14"/>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30"/>
    </row>
    <row r="27" spans="1:53" x14ac:dyDescent="0.25">
      <c r="A27" s="13"/>
      <c r="B27" s="166"/>
      <c r="C27" s="166"/>
      <c r="D27" s="166"/>
      <c r="E27" s="166"/>
      <c r="F27" s="166"/>
      <c r="G27" s="166"/>
      <c r="H27" s="166"/>
      <c r="I27" s="166"/>
      <c r="J27" s="166"/>
      <c r="K27" s="166"/>
      <c r="L27" s="166"/>
      <c r="M27" s="166"/>
      <c r="N27" s="166"/>
      <c r="O27" s="166"/>
      <c r="P27" s="166"/>
      <c r="Q27" s="166"/>
      <c r="R27" s="166"/>
      <c r="S27" s="166"/>
      <c r="T27" s="166"/>
      <c r="U27" s="166"/>
      <c r="V27" s="166"/>
      <c r="W27" s="166"/>
      <c r="X27" s="14"/>
      <c r="Y27" s="15"/>
      <c r="Z27" s="14"/>
      <c r="AA27" s="14"/>
      <c r="AB27" s="16"/>
      <c r="AC27" s="16"/>
      <c r="AD27" s="16"/>
      <c r="AE27" s="16"/>
      <c r="AF27" s="16"/>
      <c r="AG27" s="16"/>
      <c r="AH27" s="16"/>
      <c r="AI27" s="16"/>
      <c r="AJ27" s="16"/>
      <c r="AK27" s="16"/>
      <c r="AL27" s="16"/>
      <c r="AM27" s="16"/>
      <c r="AN27" s="16"/>
      <c r="AO27" s="16"/>
      <c r="AP27" s="16"/>
      <c r="AQ27" s="16"/>
      <c r="AR27" s="16"/>
      <c r="AS27" s="16"/>
      <c r="AT27" s="16"/>
      <c r="AU27" s="16"/>
      <c r="AV27" s="16"/>
      <c r="AW27" s="16"/>
      <c r="AX27" s="30"/>
    </row>
    <row r="28" spans="1:53" x14ac:dyDescent="0.25">
      <c r="A28" s="13"/>
      <c r="B28" s="31"/>
      <c r="C28" s="31"/>
      <c r="D28" s="31"/>
      <c r="E28" s="31"/>
      <c r="F28" s="31"/>
      <c r="G28" s="31"/>
      <c r="H28" s="31"/>
      <c r="I28" s="31"/>
      <c r="J28" s="31"/>
      <c r="K28" s="31"/>
      <c r="L28" s="31"/>
      <c r="M28" s="31"/>
      <c r="N28" s="31"/>
      <c r="O28" s="31"/>
      <c r="P28" s="31"/>
      <c r="Q28" s="31"/>
      <c r="R28" s="31"/>
      <c r="S28" s="31"/>
      <c r="T28" s="31"/>
      <c r="U28" s="31"/>
      <c r="V28" s="31"/>
      <c r="W28" s="31"/>
      <c r="X28" s="14"/>
      <c r="Y28" s="15"/>
      <c r="Z28" s="14"/>
      <c r="AA28" s="14"/>
      <c r="AB28" s="16"/>
      <c r="AC28" s="32"/>
      <c r="AD28" s="32"/>
      <c r="AE28" s="32"/>
      <c r="AF28" s="32"/>
      <c r="AG28" s="32"/>
      <c r="AH28" s="32"/>
      <c r="AI28" s="32"/>
      <c r="AJ28" s="32"/>
      <c r="AK28" s="32"/>
      <c r="AL28" s="32"/>
      <c r="AM28" s="32"/>
      <c r="AN28" s="32"/>
      <c r="AO28" s="32"/>
      <c r="AP28" s="32"/>
      <c r="AQ28" s="32"/>
      <c r="AR28" s="32"/>
      <c r="AS28" s="32"/>
      <c r="AT28" s="32"/>
      <c r="AU28" s="32"/>
      <c r="AV28" s="32"/>
      <c r="AW28" s="32"/>
      <c r="AX28" s="30"/>
    </row>
    <row r="29" spans="1:53" ht="12.75" customHeight="1" x14ac:dyDescent="0.25">
      <c r="A29" s="13"/>
      <c r="B29" s="14"/>
      <c r="C29" s="14"/>
      <c r="D29" s="14"/>
      <c r="E29" s="14"/>
      <c r="F29" s="14"/>
      <c r="G29" s="14"/>
      <c r="H29" s="14"/>
      <c r="I29" s="14"/>
      <c r="J29" s="14"/>
      <c r="K29" s="14"/>
      <c r="L29" s="14"/>
      <c r="M29" s="14"/>
      <c r="N29" s="14"/>
      <c r="O29" s="14"/>
      <c r="P29" s="14"/>
      <c r="Q29" s="33"/>
      <c r="R29" s="14"/>
      <c r="S29" s="14"/>
      <c r="T29" s="14"/>
      <c r="U29" s="14"/>
      <c r="V29" s="14"/>
      <c r="W29" s="14"/>
      <c r="X29" s="14"/>
      <c r="Y29" s="15"/>
      <c r="Z29" s="14"/>
      <c r="AA29" s="14"/>
      <c r="AB29" s="14" t="s">
        <v>647</v>
      </c>
      <c r="AC29" s="16"/>
      <c r="AD29" s="16"/>
      <c r="AE29" s="16"/>
      <c r="AF29" s="16"/>
      <c r="AG29" s="16"/>
      <c r="AH29" s="16"/>
      <c r="AI29" s="133" t="s">
        <v>648</v>
      </c>
      <c r="AJ29" s="16"/>
      <c r="AK29" s="16"/>
      <c r="AL29" s="16"/>
      <c r="AM29" s="14"/>
      <c r="AN29" s="16"/>
      <c r="AO29" s="16"/>
      <c r="AP29" s="16"/>
      <c r="AQ29" s="16"/>
      <c r="AR29" s="16"/>
      <c r="AS29" s="16"/>
      <c r="AT29" s="16"/>
      <c r="AU29" s="16"/>
      <c r="AV29" s="16"/>
      <c r="AW29" s="16"/>
      <c r="AX29" s="30"/>
    </row>
    <row r="30" spans="1:53" x14ac:dyDescent="0.25">
      <c r="A30" s="13"/>
      <c r="B30" s="14"/>
      <c r="C30" s="14"/>
      <c r="D30" s="14"/>
      <c r="E30" s="14"/>
      <c r="F30" s="14"/>
      <c r="G30" s="14"/>
      <c r="H30" s="14"/>
      <c r="I30" s="14"/>
      <c r="J30" s="14"/>
      <c r="K30" s="14"/>
      <c r="L30" s="14"/>
      <c r="M30" s="14"/>
      <c r="N30" s="14"/>
      <c r="O30" s="14"/>
      <c r="P30" s="14"/>
      <c r="Q30" s="33"/>
      <c r="R30" s="14"/>
      <c r="S30" s="14"/>
      <c r="T30" s="14"/>
      <c r="U30" s="14"/>
      <c r="V30" s="14"/>
      <c r="W30" s="14"/>
      <c r="X30" s="14"/>
      <c r="Y30" s="15"/>
      <c r="Z30" s="14"/>
      <c r="AA30" s="14"/>
      <c r="AB30" s="16"/>
      <c r="AC30" s="16"/>
      <c r="AD30" s="16"/>
      <c r="AE30" s="16"/>
      <c r="AF30" s="16"/>
      <c r="AG30" s="16"/>
      <c r="AH30" s="16"/>
      <c r="AI30" s="16"/>
      <c r="AJ30" s="16"/>
      <c r="AK30" s="16"/>
      <c r="AL30" s="16"/>
      <c r="AM30" s="16"/>
      <c r="AN30" s="16"/>
      <c r="AO30" s="16"/>
      <c r="AP30" s="16"/>
      <c r="AQ30" s="16"/>
      <c r="AR30" s="16"/>
      <c r="AS30" s="16"/>
      <c r="AT30" s="16"/>
      <c r="AU30" s="16"/>
      <c r="AV30" s="16"/>
      <c r="AW30" s="16"/>
      <c r="AX30" s="30"/>
    </row>
    <row r="31" spans="1:53" ht="12.75" customHeight="1" x14ac:dyDescent="0.25">
      <c r="A31" s="13"/>
      <c r="B31" s="62"/>
      <c r="C31" s="62"/>
      <c r="D31" s="14"/>
      <c r="E31" s="14"/>
      <c r="F31" s="14"/>
      <c r="G31" s="14"/>
      <c r="H31" s="14"/>
      <c r="I31" s="14"/>
      <c r="J31" s="14"/>
      <c r="K31" s="14"/>
      <c r="L31" s="14"/>
      <c r="M31" s="14"/>
      <c r="N31" s="14"/>
      <c r="O31" s="14"/>
      <c r="P31" s="14"/>
      <c r="Q31" s="14"/>
      <c r="R31" s="14"/>
      <c r="S31" s="33"/>
      <c r="T31" s="14"/>
      <c r="U31" s="14"/>
      <c r="V31" s="14"/>
      <c r="W31" s="14"/>
      <c r="X31" s="14"/>
      <c r="Y31" s="15"/>
      <c r="Z31" s="14"/>
      <c r="AA31" s="14"/>
      <c r="AB31" s="16"/>
      <c r="AC31" s="16"/>
      <c r="AD31" s="16"/>
      <c r="AE31" s="16"/>
      <c r="AF31" s="16"/>
      <c r="AG31" s="16"/>
      <c r="AH31" s="16"/>
      <c r="AI31" s="16"/>
      <c r="AJ31" s="16"/>
      <c r="AK31" s="16"/>
      <c r="AL31" s="16"/>
      <c r="AM31" s="16"/>
      <c r="AN31" s="16"/>
      <c r="AO31" s="16"/>
      <c r="AP31" s="16"/>
      <c r="AQ31" s="16"/>
      <c r="AR31" s="16"/>
      <c r="AS31" s="16"/>
      <c r="AT31" s="16"/>
      <c r="AU31" s="16"/>
      <c r="AV31" s="16"/>
      <c r="AW31" s="16"/>
      <c r="AX31" s="30"/>
    </row>
    <row r="32" spans="1:53" ht="12.75" customHeight="1" x14ac:dyDescent="0.25">
      <c r="A32" s="13"/>
      <c r="B32" s="62"/>
      <c r="C32" s="62"/>
      <c r="D32" s="14" t="s">
        <v>37</v>
      </c>
      <c r="E32" s="14"/>
      <c r="F32" s="14"/>
      <c r="G32" s="14"/>
      <c r="H32" s="14"/>
      <c r="I32" s="14"/>
      <c r="J32" s="16"/>
      <c r="K32" s="14"/>
      <c r="L32" s="14"/>
      <c r="M32" s="16"/>
      <c r="N32" s="14"/>
      <c r="O32" s="16"/>
      <c r="P32" s="14"/>
      <c r="Q32" s="14"/>
      <c r="R32" s="16"/>
      <c r="S32" s="16"/>
      <c r="T32" s="16"/>
      <c r="U32" s="14"/>
      <c r="V32" s="33"/>
      <c r="W32" s="14"/>
      <c r="X32" s="14"/>
      <c r="Y32" s="15"/>
      <c r="Z32" s="14"/>
      <c r="AA32" s="14"/>
      <c r="AB32" s="147" t="s">
        <v>401</v>
      </c>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30"/>
    </row>
    <row r="33" spans="1:50" ht="12.75" customHeight="1" x14ac:dyDescent="0.25">
      <c r="A33" s="13"/>
      <c r="B33" s="62"/>
      <c r="C33" s="62"/>
      <c r="D33" s="14"/>
      <c r="E33" s="14"/>
      <c r="F33" s="14"/>
      <c r="G33" s="14"/>
      <c r="H33" s="14"/>
      <c r="I33" s="14"/>
      <c r="J33" s="16"/>
      <c r="K33" s="14"/>
      <c r="L33" s="14"/>
      <c r="M33" s="16"/>
      <c r="N33" s="14"/>
      <c r="O33" s="16"/>
      <c r="P33" s="14"/>
      <c r="Q33" s="14"/>
      <c r="R33" s="16"/>
      <c r="S33" s="16"/>
      <c r="T33" s="16"/>
      <c r="U33" s="14"/>
      <c r="V33" s="33"/>
      <c r="W33" s="14"/>
      <c r="X33" s="14"/>
      <c r="Y33" s="15"/>
      <c r="Z33" s="14"/>
      <c r="AA33" s="14"/>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30"/>
    </row>
    <row r="34" spans="1:50" ht="12.75" customHeight="1" x14ac:dyDescent="0.25">
      <c r="A34" s="13"/>
      <c r="B34" s="62"/>
      <c r="C34" s="62"/>
      <c r="D34" s="14"/>
      <c r="E34" s="14"/>
      <c r="F34" s="14"/>
      <c r="G34" s="14"/>
      <c r="H34" s="14"/>
      <c r="I34" s="14"/>
      <c r="J34" s="16"/>
      <c r="K34" s="14"/>
      <c r="L34" s="14"/>
      <c r="M34" s="16"/>
      <c r="N34" s="14"/>
      <c r="O34" s="16"/>
      <c r="P34" s="14"/>
      <c r="Q34" s="14"/>
      <c r="R34" s="16"/>
      <c r="S34" s="16"/>
      <c r="T34" s="16"/>
      <c r="U34" s="14"/>
      <c r="V34" s="33"/>
      <c r="W34" s="14"/>
      <c r="X34" s="14"/>
      <c r="Y34" s="15"/>
      <c r="Z34" s="14"/>
      <c r="AA34" s="14"/>
      <c r="AB34" s="69"/>
      <c r="AC34" s="69"/>
      <c r="AD34" s="69"/>
      <c r="AE34" s="69"/>
      <c r="AF34" s="69"/>
      <c r="AG34" s="69"/>
      <c r="AH34" s="69"/>
      <c r="AI34" s="69"/>
      <c r="AJ34" s="69"/>
      <c r="AK34" s="69"/>
      <c r="AL34" s="69"/>
      <c r="AM34" s="69"/>
      <c r="AN34" s="69"/>
      <c r="AO34" s="69"/>
      <c r="AP34" s="69"/>
      <c r="AQ34" s="69"/>
      <c r="AR34" s="69"/>
      <c r="AS34" s="69"/>
      <c r="AT34" s="69"/>
      <c r="AU34" s="69"/>
      <c r="AV34" s="69"/>
      <c r="AW34" s="69"/>
      <c r="AX34" s="30"/>
    </row>
    <row r="35" spans="1:50" x14ac:dyDescent="0.25">
      <c r="A35" s="13"/>
      <c r="B35" s="62"/>
      <c r="C35" s="62"/>
      <c r="D35" s="14"/>
      <c r="E35" s="14"/>
      <c r="F35" s="14"/>
      <c r="G35" s="14"/>
      <c r="H35" s="14"/>
      <c r="I35" s="14"/>
      <c r="J35" s="16"/>
      <c r="K35" s="14"/>
      <c r="L35" s="14"/>
      <c r="M35" s="16"/>
      <c r="N35" s="14"/>
      <c r="O35" s="16"/>
      <c r="P35" s="14"/>
      <c r="Q35" s="14"/>
      <c r="R35" s="16"/>
      <c r="S35" s="16"/>
      <c r="T35" s="16"/>
      <c r="U35" s="14"/>
      <c r="V35" s="33"/>
      <c r="W35" s="14"/>
      <c r="X35" s="14"/>
      <c r="Y35" s="15"/>
      <c r="Z35" s="14"/>
      <c r="AA35" s="14"/>
      <c r="AB35" s="16"/>
      <c r="AC35" s="16"/>
      <c r="AD35" s="16"/>
      <c r="AE35" s="16"/>
      <c r="AF35" s="16"/>
      <c r="AG35" s="16"/>
      <c r="AH35" s="16"/>
      <c r="AI35" s="16"/>
      <c r="AJ35" s="16"/>
      <c r="AK35" s="16"/>
      <c r="AL35" s="16"/>
      <c r="AM35" s="16"/>
      <c r="AN35" s="16"/>
      <c r="AO35" s="16"/>
      <c r="AP35" s="16"/>
      <c r="AQ35" s="16"/>
      <c r="AR35" s="16"/>
      <c r="AS35" s="16"/>
      <c r="AT35" s="16"/>
      <c r="AU35" s="16"/>
      <c r="AV35" s="16"/>
      <c r="AW35" s="16"/>
      <c r="AX35" s="30"/>
    </row>
    <row r="36" spans="1:50" x14ac:dyDescent="0.25">
      <c r="A36" s="13"/>
      <c r="B36" s="62"/>
      <c r="C36" s="62"/>
      <c r="D36" s="16"/>
      <c r="E36" s="14"/>
      <c r="F36" s="14"/>
      <c r="G36" s="14"/>
      <c r="H36" s="14"/>
      <c r="I36" s="14"/>
      <c r="J36" s="16"/>
      <c r="K36" s="14"/>
      <c r="L36" s="14"/>
      <c r="M36" s="16"/>
      <c r="N36" s="14"/>
      <c r="O36" s="16"/>
      <c r="P36" s="14"/>
      <c r="Q36" s="14"/>
      <c r="R36" s="16"/>
      <c r="S36" s="16"/>
      <c r="T36" s="16"/>
      <c r="U36" s="14"/>
      <c r="V36" s="33"/>
      <c r="W36" s="14"/>
      <c r="X36" s="14"/>
      <c r="Y36" s="15"/>
      <c r="Z36" s="14"/>
      <c r="AA36" s="14"/>
      <c r="AB36" s="16"/>
      <c r="AC36" s="16"/>
      <c r="AD36" s="16"/>
      <c r="AE36" s="16"/>
      <c r="AF36" s="16"/>
      <c r="AG36" s="16"/>
      <c r="AH36" s="16"/>
      <c r="AI36" s="16"/>
      <c r="AJ36" s="16"/>
      <c r="AK36" s="16"/>
      <c r="AL36" s="16"/>
      <c r="AM36" s="16"/>
      <c r="AN36" s="16"/>
      <c r="AO36" s="16"/>
      <c r="AP36" s="16"/>
      <c r="AQ36" s="16"/>
      <c r="AR36" s="16"/>
      <c r="AS36" s="16"/>
      <c r="AT36" s="16"/>
      <c r="AU36" s="16"/>
      <c r="AV36" s="16"/>
      <c r="AW36" s="16"/>
      <c r="AX36" s="30"/>
    </row>
    <row r="37" spans="1:50" ht="13" x14ac:dyDescent="0.3">
      <c r="A37" s="13"/>
      <c r="B37" s="62"/>
      <c r="C37" s="62"/>
      <c r="D37" s="14" t="s">
        <v>38</v>
      </c>
      <c r="E37" s="14"/>
      <c r="F37" s="14"/>
      <c r="G37" s="14"/>
      <c r="H37" s="14"/>
      <c r="I37" s="160"/>
      <c r="J37" s="161"/>
      <c r="K37" s="161"/>
      <c r="L37" s="161"/>
      <c r="M37" s="161"/>
      <c r="N37" s="161"/>
      <c r="O37" s="161"/>
      <c r="P37" s="161"/>
      <c r="Q37" s="161"/>
      <c r="R37" s="161"/>
      <c r="S37" s="161"/>
      <c r="T37" s="161"/>
      <c r="U37" s="162"/>
      <c r="V37" s="14"/>
      <c r="W37" s="14"/>
      <c r="X37" s="14"/>
      <c r="Y37" s="15"/>
      <c r="Z37" s="14"/>
      <c r="AA37" s="14"/>
      <c r="AB37" s="36"/>
      <c r="AC37" s="36"/>
      <c r="AD37" s="36"/>
      <c r="AE37" s="36"/>
      <c r="AF37" s="14"/>
      <c r="AG37" s="14"/>
      <c r="AH37" s="14"/>
      <c r="AI37" s="14"/>
      <c r="AJ37" s="37"/>
      <c r="AK37" s="37"/>
      <c r="AL37" s="37"/>
      <c r="AM37" s="37"/>
      <c r="AN37" s="34"/>
      <c r="AO37" s="35"/>
      <c r="AP37" s="16"/>
      <c r="AQ37" s="16"/>
      <c r="AR37" s="38"/>
      <c r="AS37" s="34"/>
      <c r="AT37" s="34"/>
      <c r="AU37" s="35"/>
      <c r="AV37" s="34"/>
      <c r="AW37" s="16"/>
      <c r="AX37" s="30"/>
    </row>
    <row r="38" spans="1:50" ht="13" x14ac:dyDescent="0.3">
      <c r="A38" s="13"/>
      <c r="B38" s="62"/>
      <c r="C38" s="62"/>
      <c r="D38" s="14"/>
      <c r="E38" s="14"/>
      <c r="F38" s="14"/>
      <c r="G38" s="14"/>
      <c r="H38" s="14"/>
      <c r="I38" s="36"/>
      <c r="J38" s="36"/>
      <c r="K38" s="36"/>
      <c r="L38" s="36"/>
      <c r="M38" s="14"/>
      <c r="N38" s="14"/>
      <c r="O38" s="14"/>
      <c r="P38" s="14"/>
      <c r="Q38" s="37"/>
      <c r="R38" s="37"/>
      <c r="S38" s="36"/>
      <c r="T38" s="36"/>
      <c r="U38" s="36"/>
      <c r="V38" s="14"/>
      <c r="W38" s="14"/>
      <c r="X38" s="14"/>
      <c r="Y38" s="15"/>
      <c r="Z38" s="14"/>
      <c r="AA38" s="14"/>
      <c r="AB38" s="36"/>
      <c r="AC38" s="36"/>
      <c r="AD38" s="36"/>
      <c r="AE38" s="36"/>
      <c r="AF38" s="14"/>
      <c r="AG38" s="14"/>
      <c r="AH38" s="14"/>
      <c r="AI38" s="14"/>
      <c r="AJ38" s="37"/>
      <c r="AK38" s="37"/>
      <c r="AL38" s="37"/>
      <c r="AM38" s="37"/>
      <c r="AN38" s="34"/>
      <c r="AO38" s="35"/>
      <c r="AP38" s="16"/>
      <c r="AQ38" s="16"/>
      <c r="AR38" s="38"/>
      <c r="AS38" s="34"/>
      <c r="AT38" s="34"/>
      <c r="AU38" s="35"/>
      <c r="AV38" s="34"/>
      <c r="AW38" s="16"/>
      <c r="AX38" s="30"/>
    </row>
    <row r="39" spans="1:50" ht="13" x14ac:dyDescent="0.3">
      <c r="A39" s="13"/>
      <c r="B39" s="62"/>
      <c r="C39" s="62"/>
      <c r="D39" s="14" t="s">
        <v>40</v>
      </c>
      <c r="E39" s="14"/>
      <c r="F39" s="14"/>
      <c r="G39" s="14"/>
      <c r="H39" s="14"/>
      <c r="I39" s="182" t="str">
        <f>_xlfn.IFNA(VLOOKUP($I$37,Facility!$A$2:$F$36, 2, FALSE), " " )</f>
        <v xml:space="preserve"> </v>
      </c>
      <c r="J39" s="183"/>
      <c r="K39" s="183"/>
      <c r="L39" s="183"/>
      <c r="M39" s="183"/>
      <c r="N39" s="183"/>
      <c r="O39" s="183"/>
      <c r="P39" s="183"/>
      <c r="Q39" s="183"/>
      <c r="R39" s="183"/>
      <c r="S39" s="183"/>
      <c r="T39" s="183"/>
      <c r="U39" s="184"/>
      <c r="V39" s="14"/>
      <c r="W39" s="14"/>
      <c r="X39" s="14"/>
      <c r="Y39" s="15"/>
      <c r="Z39" s="14"/>
      <c r="AA39" s="14"/>
      <c r="AB39" s="36"/>
      <c r="AC39" s="36"/>
      <c r="AD39" s="36"/>
      <c r="AE39" s="36"/>
      <c r="AF39" s="14"/>
      <c r="AG39" s="14"/>
      <c r="AH39" s="14"/>
      <c r="AI39" s="14"/>
      <c r="AJ39" s="37"/>
      <c r="AK39" s="37"/>
      <c r="AL39" s="37"/>
      <c r="AM39" s="37"/>
      <c r="AN39" s="34"/>
      <c r="AO39" s="35"/>
      <c r="AP39" s="16"/>
      <c r="AQ39" s="16"/>
      <c r="AR39" s="38"/>
      <c r="AS39" s="34"/>
      <c r="AT39" s="34"/>
      <c r="AU39" s="35"/>
      <c r="AV39" s="34"/>
      <c r="AW39" s="16"/>
      <c r="AX39" s="30"/>
    </row>
    <row r="40" spans="1:50" ht="13" x14ac:dyDescent="0.3">
      <c r="A40" s="13"/>
      <c r="B40" s="62"/>
      <c r="C40" s="62"/>
      <c r="D40" s="14"/>
      <c r="E40" s="14"/>
      <c r="F40" s="14"/>
      <c r="G40" s="14"/>
      <c r="H40" s="14"/>
      <c r="I40" s="14"/>
      <c r="J40" s="14"/>
      <c r="K40" s="14"/>
      <c r="L40" s="14"/>
      <c r="M40" s="14"/>
      <c r="N40" s="14"/>
      <c r="O40" s="14"/>
      <c r="P40" s="14"/>
      <c r="Q40" s="14"/>
      <c r="R40" s="14"/>
      <c r="S40" s="33"/>
      <c r="T40" s="14"/>
      <c r="U40" s="14"/>
      <c r="V40" s="14"/>
      <c r="W40" s="14"/>
      <c r="X40" s="14"/>
      <c r="Y40" s="15"/>
      <c r="Z40" s="14"/>
      <c r="AA40" s="14"/>
      <c r="AB40" s="36"/>
      <c r="AC40" s="36"/>
      <c r="AD40" s="36"/>
      <c r="AE40" s="36"/>
      <c r="AF40" s="14"/>
      <c r="AG40" s="14"/>
      <c r="AH40" s="14"/>
      <c r="AI40" s="14"/>
      <c r="AJ40" s="37"/>
      <c r="AK40" s="37"/>
      <c r="AL40" s="37"/>
      <c r="AM40" s="37"/>
      <c r="AN40" s="34"/>
      <c r="AO40" s="35"/>
      <c r="AP40" s="16"/>
      <c r="AQ40" s="16"/>
      <c r="AR40" s="38"/>
      <c r="AS40" s="34"/>
      <c r="AT40" s="34"/>
      <c r="AU40" s="35"/>
      <c r="AV40" s="34"/>
      <c r="AW40" s="16"/>
      <c r="AX40" s="30"/>
    </row>
    <row r="41" spans="1:50" ht="13" x14ac:dyDescent="0.3">
      <c r="A41" s="13"/>
      <c r="B41" s="62"/>
      <c r="C41" s="62"/>
      <c r="D41" s="14" t="s">
        <v>41</v>
      </c>
      <c r="E41" s="14"/>
      <c r="F41" s="160" t="str">
        <f>_xlfn.IFNA(VLOOKUP($I$37,Facility!$A$2:$F$36, 3, FALSE), " " )</f>
        <v xml:space="preserve"> </v>
      </c>
      <c r="G41" s="161"/>
      <c r="H41" s="161"/>
      <c r="I41" s="162"/>
      <c r="J41" s="14"/>
      <c r="K41" s="14" t="s">
        <v>42</v>
      </c>
      <c r="L41" s="14"/>
      <c r="M41" s="39" t="str">
        <f>_xlfn.IFNA(VLOOKUP($I$37,Facility!$A$2:$F$36, 4, FALSE), " " )</f>
        <v xml:space="preserve"> </v>
      </c>
      <c r="N41" s="14"/>
      <c r="O41" s="14" t="s">
        <v>44</v>
      </c>
      <c r="P41" s="14"/>
      <c r="Q41" s="163" t="str">
        <f>_xlfn.IFNA(VLOOKUP($I$37,Facility!$A$2:$F$36, 5, FALSE), " " )</f>
        <v xml:space="preserve"> </v>
      </c>
      <c r="R41" s="164"/>
      <c r="S41" s="33"/>
      <c r="T41" s="14"/>
      <c r="U41" s="14"/>
      <c r="V41" s="14"/>
      <c r="W41" s="14"/>
      <c r="X41" s="14"/>
      <c r="Y41" s="15"/>
      <c r="Z41" s="14"/>
      <c r="AA41" s="14"/>
      <c r="AB41" s="36"/>
      <c r="AC41" s="36"/>
      <c r="AD41" s="36"/>
      <c r="AE41" s="36"/>
      <c r="AF41" s="14"/>
      <c r="AG41" s="14"/>
      <c r="AH41" s="14"/>
      <c r="AI41" s="14"/>
      <c r="AJ41" s="37"/>
      <c r="AK41" s="37"/>
      <c r="AL41" s="37"/>
      <c r="AM41" s="37"/>
      <c r="AN41" s="34"/>
      <c r="AO41" s="35"/>
      <c r="AP41" s="16"/>
      <c r="AQ41" s="16"/>
      <c r="AR41" s="38"/>
      <c r="AS41" s="34"/>
      <c r="AT41" s="34"/>
      <c r="AU41" s="35"/>
      <c r="AV41" s="34"/>
      <c r="AW41" s="16"/>
      <c r="AX41" s="30"/>
    </row>
    <row r="42" spans="1:50" ht="13" x14ac:dyDescent="0.3">
      <c r="A42" s="13"/>
      <c r="B42" s="62"/>
      <c r="C42" s="62"/>
      <c r="D42" s="14"/>
      <c r="E42" s="14"/>
      <c r="F42" s="14"/>
      <c r="G42" s="14"/>
      <c r="H42" s="14"/>
      <c r="I42" s="14"/>
      <c r="J42" s="14"/>
      <c r="K42" s="14"/>
      <c r="L42" s="14"/>
      <c r="M42" s="14"/>
      <c r="N42" s="14"/>
      <c r="O42" s="14"/>
      <c r="P42" s="14"/>
      <c r="Q42" s="14"/>
      <c r="R42" s="14"/>
      <c r="S42" s="33"/>
      <c r="T42" s="14"/>
      <c r="U42" s="14"/>
      <c r="V42" s="14"/>
      <c r="W42" s="14"/>
      <c r="X42" s="14"/>
      <c r="Y42" s="15"/>
      <c r="Z42" s="14"/>
      <c r="AA42" s="14"/>
      <c r="AB42" s="36"/>
      <c r="AC42" s="36"/>
      <c r="AD42" s="36"/>
      <c r="AE42" s="36"/>
      <c r="AF42" s="14"/>
      <c r="AG42" s="14"/>
      <c r="AH42" s="14"/>
      <c r="AI42" s="14"/>
      <c r="AJ42" s="37"/>
      <c r="AK42" s="37"/>
      <c r="AL42" s="37"/>
      <c r="AM42" s="37"/>
      <c r="AN42" s="34"/>
      <c r="AO42" s="35"/>
      <c r="AP42" s="16"/>
      <c r="AQ42" s="16"/>
      <c r="AR42" s="38"/>
      <c r="AS42" s="34"/>
      <c r="AT42" s="34"/>
      <c r="AU42" s="35"/>
      <c r="AV42" s="34"/>
      <c r="AW42" s="16"/>
      <c r="AX42" s="30"/>
    </row>
    <row r="43" spans="1:50" ht="13" x14ac:dyDescent="0.3">
      <c r="A43" s="13"/>
      <c r="B43" s="62"/>
      <c r="C43" s="62"/>
      <c r="D43" s="14"/>
      <c r="E43" s="14"/>
      <c r="F43" s="14"/>
      <c r="G43" s="14"/>
      <c r="H43" s="14"/>
      <c r="I43" s="14"/>
      <c r="J43" s="14"/>
      <c r="K43" s="14"/>
      <c r="L43" s="14"/>
      <c r="M43" s="14"/>
      <c r="N43" s="14"/>
      <c r="O43" s="14"/>
      <c r="P43" s="14"/>
      <c r="Q43" s="14"/>
      <c r="R43" s="14"/>
      <c r="S43" s="33"/>
      <c r="T43" s="14"/>
      <c r="U43" s="14"/>
      <c r="V43" s="14"/>
      <c r="W43" s="14"/>
      <c r="X43" s="14"/>
      <c r="Y43" s="15"/>
      <c r="Z43" s="14"/>
      <c r="AA43" s="14"/>
      <c r="AB43" s="36"/>
      <c r="AC43" s="36"/>
      <c r="AD43" s="36"/>
      <c r="AE43" s="36"/>
      <c r="AF43" s="14"/>
      <c r="AG43" s="14"/>
      <c r="AH43" s="14"/>
      <c r="AI43" s="14"/>
      <c r="AJ43" s="37"/>
      <c r="AK43" s="37"/>
      <c r="AL43" s="37"/>
      <c r="AM43" s="37"/>
      <c r="AN43" s="34"/>
      <c r="AO43" s="35"/>
      <c r="AP43" s="16"/>
      <c r="AQ43" s="16"/>
      <c r="AR43" s="38"/>
      <c r="AS43" s="34"/>
      <c r="AT43" s="34"/>
      <c r="AU43" s="35"/>
      <c r="AV43" s="34"/>
      <c r="AW43" s="16"/>
      <c r="AX43" s="30"/>
    </row>
    <row r="44" spans="1:50" ht="13" x14ac:dyDescent="0.3">
      <c r="A44" s="13"/>
      <c r="B44" s="62"/>
      <c r="C44" s="62"/>
      <c r="D44" s="14"/>
      <c r="E44" s="14"/>
      <c r="F44" s="14"/>
      <c r="G44" s="14"/>
      <c r="H44" s="14"/>
      <c r="I44" s="14"/>
      <c r="J44" s="14"/>
      <c r="K44" s="14"/>
      <c r="L44" s="14"/>
      <c r="M44" s="14"/>
      <c r="N44" s="14"/>
      <c r="O44" s="14"/>
      <c r="P44" s="14"/>
      <c r="Q44" s="14"/>
      <c r="R44" s="14"/>
      <c r="S44" s="33"/>
      <c r="T44" s="14"/>
      <c r="U44" s="14"/>
      <c r="V44" s="14"/>
      <c r="W44" s="14"/>
      <c r="X44" s="14"/>
      <c r="Y44" s="15"/>
      <c r="Z44" s="14"/>
      <c r="AA44" s="14"/>
      <c r="AB44" s="36"/>
      <c r="AC44" s="36"/>
      <c r="AD44" s="36"/>
      <c r="AE44" s="36"/>
      <c r="AF44" s="14"/>
      <c r="AG44" s="14"/>
      <c r="AH44" s="14"/>
      <c r="AI44" s="14"/>
      <c r="AJ44" s="37"/>
      <c r="AK44" s="37"/>
      <c r="AL44" s="37"/>
      <c r="AM44" s="37"/>
      <c r="AN44" s="34"/>
      <c r="AO44" s="35"/>
      <c r="AP44" s="16"/>
      <c r="AQ44" s="16"/>
      <c r="AR44" s="38"/>
      <c r="AS44" s="34"/>
      <c r="AT44" s="34"/>
      <c r="AU44" s="35"/>
      <c r="AV44" s="34"/>
      <c r="AW44" s="16"/>
      <c r="AX44" s="30"/>
    </row>
    <row r="45" spans="1:50" ht="13" x14ac:dyDescent="0.3">
      <c r="A45" s="13"/>
      <c r="B45" s="62"/>
      <c r="C45" s="62"/>
      <c r="D45" s="14"/>
      <c r="E45" s="14"/>
      <c r="F45" s="14"/>
      <c r="G45" s="14"/>
      <c r="H45" s="14"/>
      <c r="I45" s="14"/>
      <c r="J45" s="14"/>
      <c r="K45" s="14"/>
      <c r="L45" s="14"/>
      <c r="M45" s="14"/>
      <c r="N45" s="14"/>
      <c r="O45" s="14"/>
      <c r="P45" s="14"/>
      <c r="Q45" s="14"/>
      <c r="R45" s="14"/>
      <c r="S45" s="33"/>
      <c r="T45" s="14"/>
      <c r="U45" s="14"/>
      <c r="V45" s="14"/>
      <c r="W45" s="14"/>
      <c r="X45" s="14"/>
      <c r="Y45" s="15"/>
      <c r="Z45" s="14"/>
      <c r="AA45" s="14"/>
      <c r="AB45" s="36"/>
      <c r="AC45" s="36"/>
      <c r="AD45" s="36"/>
      <c r="AE45" s="36"/>
      <c r="AF45" s="14"/>
      <c r="AG45" s="14"/>
      <c r="AH45" s="14"/>
      <c r="AI45" s="14"/>
      <c r="AJ45" s="37"/>
      <c r="AK45" s="37"/>
      <c r="AL45" s="37"/>
      <c r="AM45" s="37"/>
      <c r="AN45" s="34"/>
      <c r="AO45" s="35"/>
      <c r="AP45" s="16"/>
      <c r="AQ45" s="16"/>
      <c r="AR45" s="38"/>
      <c r="AS45" s="34"/>
      <c r="AT45" s="34"/>
      <c r="AU45" s="35"/>
      <c r="AV45" s="34"/>
      <c r="AW45" s="16"/>
      <c r="AX45" s="30"/>
    </row>
    <row r="46" spans="1:50" ht="13" x14ac:dyDescent="0.3">
      <c r="A46" s="13"/>
      <c r="B46" s="62"/>
      <c r="C46" s="62"/>
      <c r="D46" s="14" t="s">
        <v>45</v>
      </c>
      <c r="E46" s="14"/>
      <c r="F46" s="14"/>
      <c r="G46" s="14"/>
      <c r="H46" s="14"/>
      <c r="I46" s="160"/>
      <c r="J46" s="161"/>
      <c r="K46" s="161"/>
      <c r="L46" s="161"/>
      <c r="M46" s="161"/>
      <c r="N46" s="161"/>
      <c r="O46" s="161"/>
      <c r="P46" s="161"/>
      <c r="Q46" s="161"/>
      <c r="R46" s="161"/>
      <c r="S46" s="161"/>
      <c r="T46" s="161"/>
      <c r="U46" s="162"/>
      <c r="V46" s="14"/>
      <c r="W46" s="14"/>
      <c r="X46" s="14"/>
      <c r="Y46" s="15"/>
      <c r="Z46" s="14"/>
      <c r="AA46" s="14"/>
      <c r="AB46" s="36"/>
      <c r="AC46" s="36"/>
      <c r="AD46" s="36"/>
      <c r="AE46" s="36"/>
      <c r="AF46" s="14"/>
      <c r="AG46" s="14"/>
      <c r="AH46" s="14"/>
      <c r="AI46" s="14"/>
      <c r="AJ46" s="37"/>
      <c r="AK46" s="37"/>
      <c r="AL46" s="37"/>
      <c r="AM46" s="37"/>
      <c r="AN46" s="34"/>
      <c r="AO46" s="35"/>
      <c r="AP46" s="16"/>
      <c r="AQ46" s="16"/>
      <c r="AR46" s="38"/>
      <c r="AS46" s="34"/>
      <c r="AT46" s="34"/>
      <c r="AU46" s="35"/>
      <c r="AV46" s="34"/>
      <c r="AW46" s="16"/>
      <c r="AX46" s="30"/>
    </row>
    <row r="47" spans="1:50" ht="13" x14ac:dyDescent="0.3">
      <c r="A47" s="13"/>
      <c r="B47" s="62"/>
      <c r="C47" s="62"/>
      <c r="D47" s="14"/>
      <c r="E47" s="14"/>
      <c r="F47" s="14"/>
      <c r="G47" s="14"/>
      <c r="H47" s="14"/>
      <c r="I47" s="14"/>
      <c r="J47" s="14"/>
      <c r="K47" s="14"/>
      <c r="L47" s="14"/>
      <c r="M47" s="14"/>
      <c r="N47" s="14"/>
      <c r="O47" s="14"/>
      <c r="P47" s="14"/>
      <c r="Q47" s="14"/>
      <c r="R47" s="14"/>
      <c r="S47" s="33"/>
      <c r="T47" s="14"/>
      <c r="U47" s="14"/>
      <c r="V47" s="14"/>
      <c r="W47" s="14"/>
      <c r="X47" s="14"/>
      <c r="Y47" s="15"/>
      <c r="Z47" s="14"/>
      <c r="AA47" s="14"/>
      <c r="AB47" s="36"/>
      <c r="AC47" s="36"/>
      <c r="AD47" s="36"/>
      <c r="AE47" s="36"/>
      <c r="AF47" s="14"/>
      <c r="AG47" s="14"/>
      <c r="AH47" s="14"/>
      <c r="AI47" s="14"/>
      <c r="AJ47" s="37"/>
      <c r="AK47" s="37"/>
      <c r="AL47" s="37"/>
      <c r="AM47" s="37"/>
      <c r="AN47" s="34"/>
      <c r="AO47" s="35"/>
      <c r="AP47" s="16"/>
      <c r="AQ47" s="16"/>
      <c r="AR47" s="38"/>
      <c r="AS47" s="34"/>
      <c r="AT47" s="34"/>
      <c r="AU47" s="35"/>
      <c r="AV47" s="34"/>
      <c r="AW47" s="16"/>
      <c r="AX47" s="30"/>
    </row>
    <row r="48" spans="1:50" ht="13" x14ac:dyDescent="0.3">
      <c r="A48" s="13"/>
      <c r="B48" s="62"/>
      <c r="C48" s="62"/>
      <c r="D48" s="14" t="s">
        <v>41</v>
      </c>
      <c r="E48" s="14"/>
      <c r="F48" s="160"/>
      <c r="G48" s="161"/>
      <c r="H48" s="161"/>
      <c r="I48" s="162"/>
      <c r="J48" s="14"/>
      <c r="K48" s="14" t="s">
        <v>42</v>
      </c>
      <c r="L48" s="14"/>
      <c r="M48" s="39"/>
      <c r="N48" s="14"/>
      <c r="O48" s="14" t="s">
        <v>44</v>
      </c>
      <c r="P48" s="14"/>
      <c r="Q48" s="163"/>
      <c r="R48" s="164"/>
      <c r="S48" s="33"/>
      <c r="T48" s="14"/>
      <c r="U48" s="14"/>
      <c r="V48" s="14"/>
      <c r="W48" s="14"/>
      <c r="X48" s="14"/>
      <c r="Y48" s="15"/>
      <c r="Z48" s="14"/>
      <c r="AA48" s="14"/>
      <c r="AB48" s="36"/>
      <c r="AC48" s="36"/>
      <c r="AD48" s="36"/>
      <c r="AE48" s="36"/>
      <c r="AF48" s="14"/>
      <c r="AG48" s="14"/>
      <c r="AH48" s="14"/>
      <c r="AI48" s="14"/>
      <c r="AJ48" s="37"/>
      <c r="AK48" s="37"/>
      <c r="AL48" s="37"/>
      <c r="AM48" s="37"/>
      <c r="AN48" s="34"/>
      <c r="AO48" s="35"/>
      <c r="AP48" s="16"/>
      <c r="AQ48" s="16"/>
      <c r="AR48" s="38"/>
      <c r="AS48" s="34"/>
      <c r="AT48" s="34"/>
      <c r="AU48" s="35"/>
      <c r="AV48" s="34"/>
      <c r="AW48" s="16"/>
      <c r="AX48" s="30"/>
    </row>
    <row r="49" spans="1:53" ht="13" x14ac:dyDescent="0.3">
      <c r="A49" s="13"/>
      <c r="B49" s="62"/>
      <c r="C49" s="62"/>
      <c r="D49" s="14"/>
      <c r="E49" s="14"/>
      <c r="F49" s="14"/>
      <c r="G49" s="14"/>
      <c r="H49" s="14"/>
      <c r="I49" s="14"/>
      <c r="J49" s="14"/>
      <c r="K49" s="14"/>
      <c r="L49" s="14"/>
      <c r="M49" s="14"/>
      <c r="N49" s="14"/>
      <c r="O49" s="14"/>
      <c r="P49" s="14"/>
      <c r="Q49" s="14"/>
      <c r="R49" s="14"/>
      <c r="S49" s="33"/>
      <c r="T49" s="14"/>
      <c r="U49" s="14"/>
      <c r="V49" s="14"/>
      <c r="W49" s="14"/>
      <c r="X49" s="14"/>
      <c r="Y49" s="15"/>
      <c r="Z49" s="14"/>
      <c r="AA49" s="14"/>
      <c r="AB49" s="36"/>
      <c r="AC49" s="36"/>
      <c r="AD49" s="36"/>
      <c r="AE49" s="36"/>
      <c r="AF49" s="14"/>
      <c r="AG49" s="14"/>
      <c r="AH49" s="14"/>
      <c r="AI49" s="14"/>
      <c r="AJ49" s="37"/>
      <c r="AK49" s="37"/>
      <c r="AL49" s="37"/>
      <c r="AM49" s="37"/>
      <c r="AN49" s="34"/>
      <c r="AO49" s="35"/>
      <c r="AP49" s="16"/>
      <c r="AQ49" s="16"/>
      <c r="AR49" s="38"/>
      <c r="AS49" s="34"/>
      <c r="AT49" s="34"/>
      <c r="AU49" s="35"/>
      <c r="AV49" s="34"/>
      <c r="AW49" s="16"/>
      <c r="AX49" s="30"/>
    </row>
    <row r="50" spans="1:53" ht="13" x14ac:dyDescent="0.3">
      <c r="A50" s="13"/>
      <c r="B50" s="62"/>
      <c r="C50" s="62"/>
      <c r="D50" s="14" t="s">
        <v>46</v>
      </c>
      <c r="E50" s="14"/>
      <c r="F50" s="14"/>
      <c r="G50" s="14"/>
      <c r="H50" s="160"/>
      <c r="I50" s="161"/>
      <c r="J50" s="161"/>
      <c r="K50" s="161"/>
      <c r="L50" s="161"/>
      <c r="M50" s="161"/>
      <c r="N50" s="161"/>
      <c r="O50" s="161"/>
      <c r="P50" s="161"/>
      <c r="Q50" s="161"/>
      <c r="R50" s="161"/>
      <c r="S50" s="161"/>
      <c r="T50" s="161"/>
      <c r="U50" s="162"/>
      <c r="V50" s="14"/>
      <c r="W50" s="14"/>
      <c r="X50" s="14"/>
      <c r="Y50" s="15"/>
      <c r="Z50" s="14"/>
      <c r="AA50" s="14"/>
      <c r="AB50" s="36"/>
      <c r="AC50" s="36"/>
      <c r="AD50" s="36"/>
      <c r="AE50" s="36"/>
      <c r="AF50" s="14"/>
      <c r="AG50" s="14"/>
      <c r="AH50" s="14"/>
      <c r="AI50" s="14"/>
      <c r="AJ50" s="37"/>
      <c r="AK50" s="37"/>
      <c r="AL50" s="37"/>
      <c r="AM50" s="37"/>
      <c r="AN50" s="34"/>
      <c r="AO50" s="35"/>
      <c r="AP50" s="16"/>
      <c r="AQ50" s="16"/>
      <c r="AR50" s="38"/>
      <c r="AS50" s="34"/>
      <c r="AT50" s="34"/>
      <c r="AU50" s="35"/>
      <c r="AV50" s="34"/>
      <c r="AW50" s="16"/>
      <c r="AX50" s="30"/>
    </row>
    <row r="51" spans="1:53" ht="13" x14ac:dyDescent="0.3">
      <c r="A51" s="13"/>
      <c r="B51" s="62"/>
      <c r="C51" s="62"/>
      <c r="D51" s="14"/>
      <c r="E51" s="14"/>
      <c r="F51" s="14"/>
      <c r="G51" s="14"/>
      <c r="H51" s="14"/>
      <c r="I51" s="14"/>
      <c r="J51" s="14"/>
      <c r="K51" s="14"/>
      <c r="L51" s="14"/>
      <c r="M51" s="14"/>
      <c r="N51" s="14"/>
      <c r="O51" s="14"/>
      <c r="P51" s="14"/>
      <c r="Q51" s="14"/>
      <c r="R51" s="14"/>
      <c r="S51" s="33"/>
      <c r="T51" s="14"/>
      <c r="U51" s="14"/>
      <c r="V51" s="14"/>
      <c r="W51" s="14"/>
      <c r="X51" s="14"/>
      <c r="Y51" s="15"/>
      <c r="Z51" s="14"/>
      <c r="AA51" s="14"/>
      <c r="AB51" s="36"/>
      <c r="AC51" s="36"/>
      <c r="AD51" s="36"/>
      <c r="AE51" s="36"/>
      <c r="AF51" s="14"/>
      <c r="AG51" s="14"/>
      <c r="AH51" s="14"/>
      <c r="AI51" s="14"/>
      <c r="AJ51" s="37"/>
      <c r="AK51" s="37"/>
      <c r="AL51" s="37"/>
      <c r="AM51" s="37"/>
      <c r="AN51" s="40"/>
      <c r="AO51" s="35"/>
      <c r="AP51" s="40"/>
      <c r="AQ51" s="40"/>
      <c r="AR51" s="38"/>
      <c r="AS51" s="40"/>
      <c r="AT51" s="40"/>
      <c r="AU51" s="35"/>
      <c r="AV51" s="40"/>
      <c r="AW51" s="40"/>
      <c r="AX51" s="30"/>
    </row>
    <row r="52" spans="1:53" ht="13" x14ac:dyDescent="0.3">
      <c r="A52" s="13"/>
      <c r="B52" s="62"/>
      <c r="C52" s="62"/>
      <c r="D52" s="14" t="s">
        <v>47</v>
      </c>
      <c r="E52" s="14"/>
      <c r="F52" s="14"/>
      <c r="G52" s="14"/>
      <c r="H52" s="16"/>
      <c r="I52" s="41"/>
      <c r="J52" s="42" t="s">
        <v>48</v>
      </c>
      <c r="K52" s="41"/>
      <c r="L52" s="42" t="s">
        <v>48</v>
      </c>
      <c r="M52" s="169"/>
      <c r="N52" s="170"/>
      <c r="O52" s="14"/>
      <c r="P52" s="14" t="s">
        <v>49</v>
      </c>
      <c r="Q52" s="14"/>
      <c r="R52" s="171"/>
      <c r="S52" s="172"/>
      <c r="T52" s="14"/>
      <c r="U52" s="14"/>
      <c r="V52" s="14"/>
      <c r="W52" s="14"/>
      <c r="X52" s="14"/>
      <c r="Y52" s="15"/>
      <c r="Z52" s="14"/>
      <c r="AA52" s="14"/>
      <c r="AB52" s="36"/>
      <c r="AC52" s="36"/>
      <c r="AD52" s="36"/>
      <c r="AE52" s="36"/>
      <c r="AF52" s="14"/>
      <c r="AG52" s="14"/>
      <c r="AH52" s="14"/>
      <c r="AI52" s="14"/>
      <c r="AJ52" s="37"/>
      <c r="AK52" s="37"/>
      <c r="AL52" s="37"/>
      <c r="AM52" s="37"/>
      <c r="AN52" s="34"/>
      <c r="AO52" s="35"/>
      <c r="AP52" s="16"/>
      <c r="AQ52" s="16"/>
      <c r="AR52" s="38"/>
      <c r="AS52" s="34"/>
      <c r="AT52" s="34"/>
      <c r="AU52" s="35"/>
      <c r="AV52" s="34"/>
      <c r="AW52" s="16"/>
      <c r="AX52" s="30"/>
    </row>
    <row r="53" spans="1:53" ht="13" x14ac:dyDescent="0.3">
      <c r="A53" s="13"/>
      <c r="B53" s="62"/>
      <c r="C53" s="62"/>
      <c r="D53" s="14"/>
      <c r="E53" s="14"/>
      <c r="F53" s="14"/>
      <c r="G53" s="14"/>
      <c r="H53" s="14"/>
      <c r="I53" s="14"/>
      <c r="J53" s="14"/>
      <c r="K53" s="14"/>
      <c r="L53" s="14"/>
      <c r="M53" s="14"/>
      <c r="N53" s="14"/>
      <c r="O53" s="14"/>
      <c r="P53" s="14"/>
      <c r="Q53" s="14"/>
      <c r="R53" s="14"/>
      <c r="S53" s="33"/>
      <c r="T53" s="14"/>
      <c r="U53" s="14"/>
      <c r="V53" s="14"/>
      <c r="W53" s="14"/>
      <c r="X53" s="14"/>
      <c r="Y53" s="15"/>
      <c r="Z53" s="14"/>
      <c r="AA53" s="14"/>
      <c r="AB53" s="36"/>
      <c r="AC53" s="36"/>
      <c r="AD53" s="36"/>
      <c r="AE53" s="36"/>
      <c r="AF53" s="14"/>
      <c r="AG53" s="14"/>
      <c r="AH53" s="14"/>
      <c r="AI53" s="14"/>
      <c r="AJ53" s="37"/>
      <c r="AK53" s="37"/>
      <c r="AL53" s="37"/>
      <c r="AM53" s="37"/>
      <c r="AN53" s="34"/>
      <c r="AO53" s="35"/>
      <c r="AP53" s="16"/>
      <c r="AQ53" s="16"/>
      <c r="AR53" s="34"/>
      <c r="AS53" s="34"/>
      <c r="AT53" s="34"/>
      <c r="AU53" s="35"/>
      <c r="AV53" s="34"/>
      <c r="AW53" s="16"/>
      <c r="AX53" s="43"/>
    </row>
    <row r="54" spans="1:53" ht="13" x14ac:dyDescent="0.3">
      <c r="A54" s="13"/>
      <c r="B54" s="62"/>
      <c r="C54" s="62"/>
      <c r="D54" s="14" t="s">
        <v>50</v>
      </c>
      <c r="E54" s="14"/>
      <c r="F54" s="14"/>
      <c r="G54" s="14"/>
      <c r="H54" s="14"/>
      <c r="I54" s="160"/>
      <c r="J54" s="161"/>
      <c r="K54" s="161"/>
      <c r="L54" s="161"/>
      <c r="M54" s="161"/>
      <c r="N54" s="161"/>
      <c r="O54" s="161"/>
      <c r="P54" s="161"/>
      <c r="Q54" s="161"/>
      <c r="R54" s="161"/>
      <c r="S54" s="161"/>
      <c r="T54" s="161"/>
      <c r="U54" s="162"/>
      <c r="V54" s="14"/>
      <c r="W54" s="14"/>
      <c r="X54" s="14"/>
      <c r="Y54" s="15"/>
      <c r="Z54" s="14"/>
      <c r="AA54" s="14"/>
      <c r="AB54" s="36"/>
      <c r="AC54" s="36"/>
      <c r="AD54" s="36"/>
      <c r="AE54" s="36"/>
      <c r="AF54" s="14"/>
      <c r="AG54" s="14"/>
      <c r="AH54" s="14"/>
      <c r="AI54" s="14"/>
      <c r="AJ54" s="37"/>
      <c r="AK54" s="37"/>
      <c r="AL54" s="37"/>
      <c r="AM54" s="37"/>
      <c r="AN54" s="34"/>
      <c r="AO54" s="35"/>
      <c r="AP54" s="16"/>
      <c r="AQ54" s="16"/>
      <c r="AR54" s="34"/>
      <c r="AS54" s="34"/>
      <c r="AT54" s="34"/>
      <c r="AU54" s="35"/>
      <c r="AV54" s="34"/>
      <c r="AW54" s="16"/>
      <c r="AX54" s="43"/>
    </row>
    <row r="55" spans="1:53" ht="13" x14ac:dyDescent="0.3">
      <c r="A55" s="13"/>
      <c r="B55" s="14"/>
      <c r="C55" s="14"/>
      <c r="D55" s="14"/>
      <c r="E55" s="14"/>
      <c r="F55" s="14"/>
      <c r="G55" s="14"/>
      <c r="H55" s="14"/>
      <c r="I55" s="14"/>
      <c r="J55" s="14"/>
      <c r="K55" s="14"/>
      <c r="L55" s="14"/>
      <c r="M55" s="14"/>
      <c r="N55" s="14"/>
      <c r="O55" s="14"/>
      <c r="P55" s="14"/>
      <c r="Q55" s="33"/>
      <c r="R55" s="14"/>
      <c r="S55" s="14"/>
      <c r="T55" s="14"/>
      <c r="U55" s="14"/>
      <c r="V55" s="14"/>
      <c r="W55" s="14"/>
      <c r="X55" s="14"/>
      <c r="Y55" s="15"/>
      <c r="Z55" s="14"/>
      <c r="AA55" s="14"/>
      <c r="AB55" s="36"/>
      <c r="AC55" s="36"/>
      <c r="AD55" s="36"/>
      <c r="AE55" s="36"/>
      <c r="AF55" s="14"/>
      <c r="AG55" s="14"/>
      <c r="AH55" s="14"/>
      <c r="AI55" s="14"/>
      <c r="AJ55" s="37"/>
      <c r="AK55" s="37"/>
      <c r="AL55" s="37"/>
      <c r="AM55" s="37"/>
      <c r="AN55" s="34"/>
      <c r="AO55" s="35"/>
      <c r="AP55" s="16"/>
      <c r="AQ55" s="16"/>
      <c r="AR55" s="34"/>
      <c r="AS55" s="34"/>
      <c r="AT55" s="34"/>
      <c r="AU55" s="35"/>
      <c r="AV55" s="34"/>
      <c r="AW55" s="16"/>
      <c r="AX55" s="43"/>
    </row>
    <row r="56" spans="1:53" ht="13" x14ac:dyDescent="0.3">
      <c r="A56" s="13"/>
      <c r="B56" s="14"/>
      <c r="C56" s="14"/>
      <c r="D56" s="14"/>
      <c r="E56" s="14"/>
      <c r="F56" s="14"/>
      <c r="G56" s="14"/>
      <c r="H56" s="14"/>
      <c r="I56" s="14"/>
      <c r="J56" s="14"/>
      <c r="K56" s="14"/>
      <c r="L56" s="14"/>
      <c r="M56" s="14"/>
      <c r="N56" s="14"/>
      <c r="O56" s="14"/>
      <c r="P56" s="14"/>
      <c r="Q56" s="33"/>
      <c r="R56" s="14"/>
      <c r="S56" s="14"/>
      <c r="T56" s="14"/>
      <c r="U56" s="14"/>
      <c r="V56" s="14"/>
      <c r="W56" s="14"/>
      <c r="X56" s="14"/>
      <c r="Y56" s="15"/>
      <c r="Z56" s="14"/>
      <c r="AA56" s="14"/>
      <c r="AB56" s="36"/>
      <c r="AC56" s="36"/>
      <c r="AD56" s="36"/>
      <c r="AE56" s="36"/>
      <c r="AF56" s="14"/>
      <c r="AG56" s="14"/>
      <c r="AH56" s="14"/>
      <c r="AI56" s="14"/>
      <c r="AJ56" s="37"/>
      <c r="AK56" s="37"/>
      <c r="AL56" s="37"/>
      <c r="AM56" s="37"/>
      <c r="AN56" s="34"/>
      <c r="AO56" s="35"/>
      <c r="AP56" s="16"/>
      <c r="AQ56" s="16"/>
      <c r="AR56" s="34"/>
      <c r="AS56" s="34"/>
      <c r="AT56" s="34"/>
      <c r="AU56" s="35"/>
      <c r="AV56" s="34"/>
      <c r="AW56" s="16"/>
      <c r="AX56" s="43"/>
    </row>
    <row r="57" spans="1:53" ht="13" x14ac:dyDescent="0.3">
      <c r="A57" s="44" t="s">
        <v>51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6"/>
      <c r="AC57" s="46"/>
      <c r="AD57" s="46"/>
      <c r="AE57" s="46"/>
      <c r="AF57" s="47"/>
      <c r="AG57" s="47"/>
      <c r="AH57" s="47"/>
      <c r="AI57" s="47"/>
      <c r="AJ57" s="48"/>
      <c r="AK57" s="48"/>
      <c r="AL57" s="48"/>
      <c r="AM57" s="48"/>
      <c r="AN57" s="49"/>
      <c r="AO57" s="50"/>
      <c r="AP57" s="51"/>
      <c r="AQ57" s="51"/>
      <c r="AR57" s="49"/>
      <c r="AS57" s="49"/>
      <c r="AT57" s="49"/>
      <c r="AU57" s="50"/>
      <c r="AV57" s="49"/>
      <c r="AW57" s="51"/>
      <c r="AX57" s="52"/>
    </row>
    <row r="58" spans="1:53" x14ac:dyDescent="0.25">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3" x14ac:dyDescent="0.25">
      <c r="A59" s="176"/>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row>
    <row r="60" spans="1:53" x14ac:dyDescent="0.25">
      <c r="A60" s="176"/>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8"/>
    </row>
    <row r="61" spans="1:53" x14ac:dyDescent="0.25">
      <c r="A61" s="176"/>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row>
    <row r="62" spans="1:53" x14ac:dyDescent="0.25">
      <c r="A62" s="176"/>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8"/>
    </row>
    <row r="63" spans="1:53" x14ac:dyDescent="0.25">
      <c r="A63" s="179"/>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row>
    <row r="64" spans="1:53" customFormat="1" ht="13" x14ac:dyDescent="0.3">
      <c r="A64" s="5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4"/>
      <c r="AK64" s="3"/>
      <c r="AL64" s="3"/>
      <c r="AM64" s="3"/>
      <c r="AN64" s="4"/>
      <c r="AO64" s="3"/>
      <c r="AP64" s="3"/>
      <c r="AQ64" s="3"/>
      <c r="AR64" s="3"/>
      <c r="AS64" s="3"/>
      <c r="AT64" s="3"/>
      <c r="AU64" s="3"/>
      <c r="AV64" s="3"/>
      <c r="AW64" s="3"/>
      <c r="AX64" s="7"/>
      <c r="AZ64" s="65"/>
      <c r="BA64" s="65"/>
    </row>
    <row r="65" spans="1:53" customFormat="1" x14ac:dyDescent="0.25">
      <c r="A65" s="5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2"/>
      <c r="AZ65" s="65"/>
      <c r="BA65" s="65"/>
    </row>
    <row r="66" spans="1:53" ht="13" x14ac:dyDescent="0.3">
      <c r="A66" s="55"/>
      <c r="B66" s="56"/>
      <c r="C66" s="63" t="s">
        <v>52</v>
      </c>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7"/>
      <c r="AF66" s="57"/>
      <c r="AG66" s="57"/>
      <c r="AH66" s="57"/>
      <c r="AI66" s="57"/>
      <c r="AJ66" s="57"/>
      <c r="AK66" s="56"/>
      <c r="AL66" s="56"/>
      <c r="AM66" s="56"/>
      <c r="AN66" s="56"/>
      <c r="AO66" s="56"/>
      <c r="AP66" s="56"/>
      <c r="AQ66" s="56"/>
      <c r="AR66" s="56"/>
      <c r="AS66" s="56"/>
      <c r="AT66" s="56"/>
      <c r="AU66" s="56"/>
      <c r="AV66" s="56"/>
      <c r="AW66" s="56"/>
      <c r="AX66" s="58"/>
    </row>
    <row r="67" spans="1:53" x14ac:dyDescent="0.25">
      <c r="A67" s="5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21"/>
    </row>
    <row r="68" spans="1:53" ht="13.5" thickBot="1" x14ac:dyDescent="0.35">
      <c r="A68" s="54"/>
      <c r="B68" s="64"/>
      <c r="C68" s="167"/>
      <c r="D68" s="167"/>
      <c r="E68" s="167"/>
      <c r="F68" s="167"/>
      <c r="G68" s="167"/>
      <c r="H68" s="167"/>
      <c r="I68" s="167"/>
      <c r="J68" s="167"/>
      <c r="K68" s="167"/>
      <c r="L68" s="167"/>
      <c r="M68" s="16"/>
      <c r="N68" s="16"/>
      <c r="O68" s="167"/>
      <c r="P68" s="167"/>
      <c r="Q68" s="167"/>
      <c r="R68" s="167"/>
      <c r="S68" s="167"/>
      <c r="T68" s="167"/>
      <c r="U68" s="167"/>
      <c r="V68" s="167"/>
      <c r="W68" s="167"/>
      <c r="X68" s="167"/>
      <c r="Y68" s="167"/>
      <c r="Z68" s="56"/>
      <c r="AA68" s="168" t="str">
        <f>CONCATENATE(K21,"/",O21,"/",S21)</f>
        <v>//</v>
      </c>
      <c r="AB68" s="168"/>
      <c r="AC68" s="168"/>
      <c r="AD68" s="168"/>
      <c r="AE68" s="56"/>
      <c r="AF68" s="56"/>
      <c r="AG68" s="56"/>
      <c r="AH68" s="56"/>
      <c r="AI68" s="56"/>
      <c r="AJ68" s="56"/>
      <c r="AK68" s="56"/>
      <c r="AL68" s="56"/>
      <c r="AM68" s="56"/>
      <c r="AN68" s="56"/>
      <c r="AO68" s="56"/>
      <c r="AP68" s="56"/>
      <c r="AQ68" s="16"/>
      <c r="AR68" s="16"/>
      <c r="AS68" s="16"/>
      <c r="AT68" s="16"/>
      <c r="AU68" s="16"/>
      <c r="AV68" s="16"/>
      <c r="AW68" s="16"/>
      <c r="AX68" s="21"/>
    </row>
    <row r="69" spans="1:53" x14ac:dyDescent="0.25">
      <c r="A69" s="54"/>
      <c r="B69" s="16"/>
      <c r="C69" s="14" t="s">
        <v>53</v>
      </c>
      <c r="D69" s="14"/>
      <c r="E69" s="14"/>
      <c r="F69" s="14"/>
      <c r="G69" s="14"/>
      <c r="H69" s="14"/>
      <c r="I69" s="14"/>
      <c r="J69" s="14"/>
      <c r="K69" s="14"/>
      <c r="L69" s="14"/>
      <c r="M69" s="14"/>
      <c r="N69" s="14"/>
      <c r="O69" s="14" t="s">
        <v>54</v>
      </c>
      <c r="P69" s="14"/>
      <c r="Q69" s="14"/>
      <c r="R69" s="14"/>
      <c r="S69" s="14"/>
      <c r="T69" s="14"/>
      <c r="U69" s="14"/>
      <c r="V69" s="14"/>
      <c r="W69" s="14"/>
      <c r="X69" s="14"/>
      <c r="Y69" s="14"/>
      <c r="Z69" s="14"/>
      <c r="AA69" s="14" t="s">
        <v>55</v>
      </c>
      <c r="AB69" s="14"/>
      <c r="AC69" s="14"/>
      <c r="AD69" s="16"/>
      <c r="AE69" s="16"/>
      <c r="AF69" s="16"/>
      <c r="AG69" s="16"/>
      <c r="AH69" s="16"/>
      <c r="AI69" s="16"/>
      <c r="AJ69" s="16"/>
      <c r="AK69" s="16"/>
      <c r="AL69" s="16"/>
      <c r="AM69" s="16"/>
      <c r="AN69" s="16"/>
      <c r="AO69" s="16"/>
      <c r="AP69" s="16"/>
      <c r="AQ69" s="16"/>
      <c r="AR69" s="16"/>
      <c r="AS69" s="16"/>
      <c r="AT69" s="16"/>
      <c r="AU69" s="16"/>
      <c r="AV69" s="16"/>
      <c r="AW69" s="16"/>
      <c r="AX69" s="21"/>
    </row>
    <row r="70" spans="1:53" ht="13" thickBot="1" x14ac:dyDescent="0.3">
      <c r="A70" s="59"/>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1"/>
    </row>
  </sheetData>
  <sheetProtection algorithmName="SHA-512" hashValue="cCpNlRCnjMQ4wbYC6cGvuA/ZfZZEvbYeKysNDwT+AxPcypHhp2/6fBz+aEiMIK9iW0JHBSDhv6/fxIpbL/XNfA==" saltValue="vRpq818oMUKGpNy5ivJcsw==" spinCount="100000" sheet="1" selectLockedCells="1"/>
  <mergeCells count="31">
    <mergeCell ref="C68:L68"/>
    <mergeCell ref="O68:Y68"/>
    <mergeCell ref="AA68:AD68"/>
    <mergeCell ref="I37:U37"/>
    <mergeCell ref="F41:I41"/>
    <mergeCell ref="M52:N52"/>
    <mergeCell ref="R52:S52"/>
    <mergeCell ref="I54:U54"/>
    <mergeCell ref="A58:AX63"/>
    <mergeCell ref="H50:U50"/>
    <mergeCell ref="I39:U39"/>
    <mergeCell ref="AB32:AW33"/>
    <mergeCell ref="Q41:R41"/>
    <mergeCell ref="I46:U46"/>
    <mergeCell ref="F48:I48"/>
    <mergeCell ref="Q48:R48"/>
    <mergeCell ref="A10:AX10"/>
    <mergeCell ref="AB25:AW26"/>
    <mergeCell ref="A11:AX12"/>
    <mergeCell ref="A13:Y14"/>
    <mergeCell ref="Z13:AX14"/>
    <mergeCell ref="G17:U17"/>
    <mergeCell ref="S19:T19"/>
    <mergeCell ref="AB19:AW21"/>
    <mergeCell ref="S21:T21"/>
    <mergeCell ref="B25:W27"/>
    <mergeCell ref="A3:H3"/>
    <mergeCell ref="AS6:AX6"/>
    <mergeCell ref="AQ7:AX7"/>
    <mergeCell ref="AO8:AX8"/>
    <mergeCell ref="A9:AX9"/>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9">
      <iconSet iconSet="3Symbols2">
        <cfvo type="percent" val="0"/>
        <cfvo type="percent" val="33"/>
        <cfvo type="percent" val="67"/>
      </iconSet>
    </cfRule>
  </conditionalFormatting>
  <dataValidations count="13">
    <dataValidation type="list" allowBlank="1" showInputMessage="1" showErrorMessage="1" sqref="R57" xr:uid="{00000000-0002-0000-0000-000000000000}">
      <formula1>PORTS</formula1>
    </dataValidation>
    <dataValidation allowBlank="1" showInputMessage="1" showErrorMessage="1" error="Enter a 1 digit number from 0 to 9." sqref="AR37:AR57 AX26:AX57" xr:uid="{00000000-0002-0000-0000-000001000000}"/>
    <dataValidation type="textLength" allowBlank="1" showInputMessage="1" showErrorMessage="1" sqref="M52" xr:uid="{00000000-0002-0000-0000-000002000000}">
      <formula1>4</formula1>
      <formula2>4</formula2>
    </dataValidation>
    <dataValidation type="textLength" allowBlank="1" showInputMessage="1" showErrorMessage="1" sqref="K52 I52" xr:uid="{00000000-0002-0000-0000-000003000000}">
      <formula1>3</formula1>
      <formula2>3</formula2>
    </dataValidation>
    <dataValidation type="textLength" allowBlank="1" showInputMessage="1" showErrorMessage="1" sqref="Q48" xr:uid="{00000000-0002-0000-0000-000004000000}">
      <formula1>5</formula1>
      <formula2>5</formula2>
    </dataValidation>
    <dataValidation type="whole" allowBlank="1" showInputMessage="1" showErrorMessage="1" error="Enter a 1 digit number from 0 to 9." sqref="AN37:AN57 AP37:AQ57 AS37:AT57 AV37:AW57" xr:uid="{00000000-0002-0000-0000-000005000000}">
      <formula1>0</formula1>
      <formula2>9</formula2>
    </dataValidation>
    <dataValidation type="textLength" allowBlank="1" showInputMessage="1" showErrorMessage="1" sqref="M48 M41" xr:uid="{00000000-0002-0000-0000-000006000000}">
      <formula1>2</formula1>
      <formula2>2</formula2>
    </dataValidation>
    <dataValidation type="textLength" allowBlank="1" showInputMessage="1" showErrorMessage="1" error="Please enter a two digit number to represent the month (i.e., January should be 01)." sqref="K21" xr:uid="{00000000-0002-0000-0000-000007000000}">
      <formula1>2</formula1>
      <formula2>2</formula2>
    </dataValidation>
    <dataValidation type="whole" allowBlank="1" showInputMessage="1" showErrorMessage="1" error="Please enter the current year." sqref="S21:T21" xr:uid="{00000000-0002-0000-0000-000008000000}">
      <formula1>2010</formula1>
      <formula2>2030</formula2>
    </dataValidation>
    <dataValidation type="whole" allowBlank="1" showInputMessage="1" showErrorMessage="1" error="Please enter a value from 1 to 31." prompt="Please enter a value from 1 to 31" sqref="O21" xr:uid="{00000000-0002-0000-0000-000009000000}">
      <formula1>1</formula1>
      <formula2>31</formula2>
    </dataValidation>
    <dataValidation type="whole" allowBlank="1" showInputMessage="1" showErrorMessage="1" sqref="P19" xr:uid="{00000000-0002-0000-0000-00000A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B000000}">
      <formula1>2</formula1>
      <formula2>2</formula2>
    </dataValidation>
    <dataValidation type="whole" allowBlank="1" showInputMessage="1" showErrorMessage="1" error="Please enter the current year._x000a_" sqref="S19" xr:uid="{00000000-0002-0000-0000-00000C000000}">
      <formula1>2010</formula1>
      <formula2>2030</formula2>
    </dataValidation>
  </dataValidations>
  <hyperlinks>
    <hyperlink ref="AI29" r:id="rId1" xr:uid="{2C35812D-D456-4987-B942-2EBCCEFC6927}"/>
    <hyperlink ref="AO8" r:id="rId2" xr:uid="{08D986B5-19A9-4AA3-935F-1ECD0376C91D}"/>
  </hyperlinks>
  <printOptions horizontalCentered="1"/>
  <pageMargins left="0.5" right="0.5" top="0.5" bottom="0.48" header="0.5" footer="0.25"/>
  <pageSetup scale="60" orientation="landscape" r:id="rId3"/>
  <headerFooter alignWithMargins="0"/>
  <ignoredErrors>
    <ignoredError sqref="Q4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defaultSize="0" autoFill="0" autoLine="0" autoPict="0">
                <anchor moveWithCells="1">
                  <from>
                    <xdr:col>3</xdr:col>
                    <xdr:colOff>57150</xdr:colOff>
                    <xdr:row>28</xdr:row>
                    <xdr:rowOff>12700</xdr:rowOff>
                  </from>
                  <to>
                    <xdr:col>11</xdr:col>
                    <xdr:colOff>0</xdr:colOff>
                    <xdr:row>30</xdr:row>
                    <xdr:rowOff>0</xdr:rowOff>
                  </to>
                </anchor>
              </controlPr>
            </control>
          </mc:Choice>
        </mc:AlternateContent>
        <mc:AlternateContent xmlns:mc="http://schemas.openxmlformats.org/markup-compatibility/2006">
          <mc:Choice Requires="x14">
            <control shapeId="7170" r:id="rId7" name="Check Box 2">
              <controlPr defaultSize="0" autoFill="0" autoLine="0" autoPict="0">
                <anchor moveWithCells="1">
                  <from>
                    <xdr:col>14</xdr:col>
                    <xdr:colOff>50800</xdr:colOff>
                    <xdr:row>31</xdr:row>
                    <xdr:rowOff>0</xdr:rowOff>
                  </from>
                  <to>
                    <xdr:col>19</xdr:col>
                    <xdr:colOff>146050</xdr:colOff>
                    <xdr:row>32</xdr:row>
                    <xdr:rowOff>146050</xdr:rowOff>
                  </to>
                </anchor>
              </controlPr>
            </control>
          </mc:Choice>
        </mc:AlternateContent>
        <mc:AlternateContent xmlns:mc="http://schemas.openxmlformats.org/markup-compatibility/2006">
          <mc:Choice Requires="x14">
            <control shapeId="7172" r:id="rId8" name="Check Box 4">
              <controlPr defaultSize="0" autoFill="0" autoLine="0" autoPict="0">
                <anchor>
                  <from>
                    <xdr:col>27</xdr:col>
                    <xdr:colOff>0</xdr:colOff>
                    <xdr:row>15</xdr:row>
                    <xdr:rowOff>88900</xdr:rowOff>
                  </from>
                  <to>
                    <xdr:col>41</xdr:col>
                    <xdr:colOff>171450</xdr:colOff>
                    <xdr:row>17</xdr:row>
                    <xdr:rowOff>38100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14</xdr:col>
                    <xdr:colOff>50800</xdr:colOff>
                    <xdr:row>32</xdr:row>
                    <xdr:rowOff>228600</xdr:rowOff>
                  </from>
                  <to>
                    <xdr:col>22</xdr:col>
                    <xdr:colOff>0</xdr:colOff>
                    <xdr:row>34</xdr:row>
                    <xdr:rowOff>114300</xdr:rowOff>
                  </to>
                </anchor>
              </controlPr>
            </control>
          </mc:Choice>
        </mc:AlternateContent>
        <mc:AlternateContent xmlns:mc="http://schemas.openxmlformats.org/markup-compatibility/2006">
          <mc:Choice Requires="x14">
            <control shapeId="7174" r:id="rId10" name="Check Box 6">
              <controlPr locked="0" defaultSize="0" autoFill="0" autoLine="0" autoPict="0">
                <anchor moveWithCells="1">
                  <from>
                    <xdr:col>3</xdr:col>
                    <xdr:colOff>285750</xdr:colOff>
                    <xdr:row>42</xdr:row>
                    <xdr:rowOff>95250</xdr:rowOff>
                  </from>
                  <to>
                    <xdr:col>22</xdr:col>
                    <xdr:colOff>0</xdr:colOff>
                    <xdr:row>44</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CE98ED2-61C9-463E-9AF7-0818E025E184}">
          <x14:formula1>
            <xm:f>Facility!$A$39:$A$62</xm:f>
          </x14:formula1>
          <xm:sqref>G17:U17</xm:sqref>
        </x14:dataValidation>
        <x14:dataValidation type="list" allowBlank="1" showInputMessage="1" showErrorMessage="1" xr:uid="{9CDB712F-B750-4BDC-9551-56493CCD3C76}">
          <x14:formula1>
            <xm:f>Facility!$A$2:$A$35</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F83"/>
  <sheetViews>
    <sheetView topLeftCell="A48" zoomScale="70" zoomScaleNormal="70" workbookViewId="0">
      <selection activeCell="B71" sqref="B71:M71"/>
    </sheetView>
  </sheetViews>
  <sheetFormatPr defaultColWidth="9.1796875" defaultRowHeight="12.5" x14ac:dyDescent="0.25"/>
  <cols>
    <col min="1" max="1" width="5.7265625" customWidth="1"/>
    <col min="2" max="13" width="4" customWidth="1"/>
    <col min="14" max="14" width="9" hidden="1" customWidth="1"/>
    <col min="15" max="15" width="9.81640625" customWidth="1"/>
    <col min="16" max="20" width="4" customWidth="1"/>
    <col min="21" max="21" width="2.7265625" customWidth="1"/>
    <col min="22" max="30" width="4" customWidth="1"/>
    <col min="31" max="31" width="7" customWidth="1"/>
    <col min="32" max="32" width="4" customWidth="1"/>
    <col min="33" max="16384" width="9.1796875" style="65"/>
  </cols>
  <sheetData>
    <row r="1" spans="1:32" ht="12.75" customHeight="1" x14ac:dyDescent="0.25">
      <c r="A1" s="105" t="s">
        <v>56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7"/>
    </row>
    <row r="2" spans="1:32" ht="13.5" customHeight="1" thickBot="1" x14ac:dyDescent="0.3">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10"/>
    </row>
    <row r="3" spans="1:32" x14ac:dyDescent="0.25">
      <c r="A3" s="11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row>
    <row r="4" spans="1:32" x14ac:dyDescent="0.25">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row>
    <row r="5" spans="1:32" x14ac:dyDescent="0.25">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row>
    <row r="6" spans="1:32" x14ac:dyDescent="0.25">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3"/>
    </row>
    <row r="7" spans="1:32" x14ac:dyDescent="0.25">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3"/>
    </row>
    <row r="8" spans="1:32" x14ac:dyDescent="0.25">
      <c r="A8" s="91"/>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3"/>
    </row>
    <row r="9" spans="1:32" x14ac:dyDescent="0.25">
      <c r="A9" s="9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3"/>
    </row>
    <row r="10" spans="1:32" x14ac:dyDescent="0.25">
      <c r="A10" s="91"/>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3"/>
    </row>
    <row r="11" spans="1:32" x14ac:dyDescent="0.25">
      <c r="A11" s="91"/>
      <c r="B11" s="92"/>
      <c r="C11" s="92"/>
      <c r="D11" s="92"/>
      <c r="E11" s="92"/>
      <c r="F11" s="92"/>
      <c r="G11" s="92"/>
      <c r="H11" s="92"/>
      <c r="I11" s="92"/>
      <c r="J11" s="92"/>
      <c r="K11" s="92"/>
      <c r="L11" s="92"/>
      <c r="M11" s="92"/>
      <c r="N11" s="92"/>
      <c r="O11" s="92"/>
      <c r="P11" s="92"/>
      <c r="Q11" s="92"/>
      <c r="R11" s="92"/>
      <c r="S11" s="92"/>
      <c r="T11" s="92"/>
      <c r="U11" s="1"/>
      <c r="V11" s="1"/>
      <c r="W11" s="131"/>
      <c r="X11" s="131"/>
      <c r="Y11" s="131"/>
      <c r="Z11" s="131"/>
      <c r="AA11" s="137" t="s">
        <v>400</v>
      </c>
      <c r="AB11" s="137"/>
      <c r="AC11" s="137"/>
      <c r="AD11" s="137"/>
      <c r="AE11" s="137"/>
      <c r="AF11" s="138"/>
    </row>
    <row r="12" spans="1:32" x14ac:dyDescent="0.25">
      <c r="A12" s="91"/>
      <c r="B12" s="92"/>
      <c r="C12" s="92"/>
      <c r="D12" s="92"/>
      <c r="E12" s="92"/>
      <c r="F12" s="92"/>
      <c r="G12" s="92"/>
      <c r="H12" s="92"/>
      <c r="I12" s="92"/>
      <c r="J12" s="92"/>
      <c r="K12" s="92"/>
      <c r="L12" s="92"/>
      <c r="M12" s="92"/>
      <c r="N12" s="92"/>
      <c r="O12" s="92"/>
      <c r="P12" s="92"/>
      <c r="Q12" s="92"/>
      <c r="R12" s="92"/>
      <c r="S12" s="92"/>
      <c r="T12" s="92"/>
      <c r="U12" s="1"/>
      <c r="V12" s="1"/>
      <c r="W12" s="131"/>
      <c r="X12" s="131"/>
      <c r="Y12" s="137" t="s">
        <v>399</v>
      </c>
      <c r="Z12" s="137"/>
      <c r="AA12" s="137"/>
      <c r="AB12" s="137"/>
      <c r="AC12" s="137"/>
      <c r="AD12" s="137"/>
      <c r="AE12" s="137"/>
      <c r="AF12" s="138"/>
    </row>
    <row r="13" spans="1:32" x14ac:dyDescent="0.25">
      <c r="A13" s="91"/>
      <c r="B13" s="92"/>
      <c r="C13" s="92"/>
      <c r="D13" s="92"/>
      <c r="E13" s="92"/>
      <c r="F13" s="92"/>
      <c r="G13" s="92"/>
      <c r="H13" s="92"/>
      <c r="I13" s="92"/>
      <c r="J13" s="92"/>
      <c r="K13" s="92"/>
      <c r="L13" s="92"/>
      <c r="M13" s="92"/>
      <c r="N13" s="92"/>
      <c r="O13" s="92"/>
      <c r="P13" s="92"/>
      <c r="Q13" s="92"/>
      <c r="R13" s="92"/>
      <c r="S13" s="92"/>
      <c r="T13" s="92"/>
      <c r="U13" s="6"/>
      <c r="V13" s="6"/>
      <c r="W13" s="141" t="s">
        <v>650</v>
      </c>
      <c r="X13" s="142"/>
      <c r="Y13" s="142"/>
      <c r="Z13" s="142"/>
      <c r="AA13" s="142"/>
      <c r="AB13" s="142"/>
      <c r="AC13" s="142"/>
      <c r="AD13" s="142"/>
      <c r="AE13" s="142"/>
      <c r="AF13" s="143"/>
    </row>
    <row r="14" spans="1:32" s="73" customFormat="1" ht="14" x14ac:dyDescent="0.3">
      <c r="A14" s="114" t="s">
        <v>8</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6"/>
    </row>
    <row r="15" spans="1:32" s="73" customFormat="1" ht="14" x14ac:dyDescent="0.3">
      <c r="A15" s="114" t="s">
        <v>10</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6"/>
    </row>
    <row r="16" spans="1:32" s="73" customFormat="1" ht="18.649999999999999" customHeight="1" x14ac:dyDescent="0.3">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9"/>
    </row>
    <row r="17" spans="1:32" ht="26.25" customHeight="1" x14ac:dyDescent="0.25">
      <c r="A17" s="218" t="s">
        <v>12</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0"/>
    </row>
    <row r="18" spans="1:32" ht="12.75" customHeight="1" x14ac:dyDescent="0.25">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3"/>
    </row>
    <row r="19" spans="1:32" x14ac:dyDescent="0.25">
      <c r="A19" s="91"/>
      <c r="B19" s="92"/>
      <c r="C19" s="92"/>
      <c r="D19" s="92"/>
      <c r="E19" s="92"/>
      <c r="F19" s="92"/>
      <c r="G19" s="92"/>
      <c r="H19" s="92"/>
      <c r="I19" s="92"/>
      <c r="J19" s="92"/>
      <c r="K19" s="92"/>
      <c r="L19" s="92"/>
      <c r="M19" s="92"/>
      <c r="N19" s="92"/>
      <c r="O19" s="92"/>
      <c r="P19" s="87"/>
      <c r="Q19" s="87"/>
      <c r="R19" s="87"/>
      <c r="S19" s="87"/>
      <c r="T19" s="87"/>
      <c r="U19" s="87"/>
      <c r="V19" s="87"/>
      <c r="W19" s="87"/>
      <c r="X19" s="87"/>
      <c r="Y19" s="87"/>
      <c r="Z19" s="87"/>
      <c r="AA19" s="87"/>
      <c r="AB19" s="87"/>
      <c r="AC19" s="87"/>
      <c r="AD19" s="87"/>
      <c r="AE19" s="87"/>
      <c r="AF19" s="89"/>
    </row>
    <row r="20" spans="1:32" x14ac:dyDescent="0.25">
      <c r="A20" s="91"/>
      <c r="B20" s="92"/>
      <c r="C20" s="92"/>
      <c r="D20" s="92"/>
      <c r="E20" s="92"/>
      <c r="F20" s="92"/>
      <c r="G20" s="92"/>
      <c r="H20" s="92"/>
      <c r="I20" s="92"/>
      <c r="J20" s="92"/>
      <c r="K20" s="92"/>
      <c r="L20" s="92"/>
      <c r="M20" s="92"/>
      <c r="N20" s="92"/>
      <c r="O20" s="92"/>
      <c r="P20" s="120"/>
      <c r="Q20" s="120"/>
      <c r="R20" s="120"/>
      <c r="S20" s="92"/>
      <c r="T20" s="92"/>
      <c r="U20" s="121"/>
      <c r="V20" s="92"/>
      <c r="W20" s="92"/>
      <c r="X20" s="92"/>
      <c r="Y20" s="92"/>
      <c r="Z20" s="92"/>
      <c r="AA20" s="92"/>
      <c r="AB20" s="92"/>
      <c r="AC20" s="92"/>
      <c r="AD20" s="92"/>
      <c r="AE20" s="92"/>
      <c r="AF20" s="93"/>
    </row>
    <row r="21" spans="1:32" x14ac:dyDescent="0.25">
      <c r="A21" s="185" t="s">
        <v>2</v>
      </c>
      <c r="B21" s="185"/>
      <c r="C21" s="185"/>
      <c r="D21" s="185"/>
      <c r="E21" s="185"/>
      <c r="F21" s="185"/>
      <c r="G21" s="185"/>
      <c r="H21" s="185"/>
      <c r="I21" s="185"/>
      <c r="J21" s="232" t="str">
        <f>IF('(1)&amp;(2)'!G17=0," ",'(1)&amp;(2)'!G17)</f>
        <v xml:space="preserve"> </v>
      </c>
      <c r="K21" s="233"/>
      <c r="L21" s="233"/>
      <c r="M21" s="233"/>
      <c r="N21" s="233"/>
      <c r="O21" s="233"/>
      <c r="P21" s="233"/>
      <c r="Q21" s="233"/>
      <c r="R21" s="233"/>
      <c r="S21" s="233"/>
      <c r="T21" s="234"/>
      <c r="U21" s="92"/>
      <c r="V21" s="92"/>
      <c r="W21" s="92"/>
      <c r="X21" s="92"/>
      <c r="Y21" s="92"/>
      <c r="Z21" s="92"/>
      <c r="AA21" s="92"/>
      <c r="AB21" s="92"/>
      <c r="AC21" s="92"/>
      <c r="AD21" s="92"/>
      <c r="AE21" s="92"/>
      <c r="AF21" s="93"/>
    </row>
    <row r="22" spans="1:32" x14ac:dyDescent="0.25">
      <c r="A22" s="185" t="s">
        <v>57</v>
      </c>
      <c r="B22" s="185"/>
      <c r="C22" s="185"/>
      <c r="D22" s="185"/>
      <c r="E22" s="185"/>
      <c r="F22" s="185"/>
      <c r="G22" s="185"/>
      <c r="H22" s="185"/>
      <c r="I22" s="185"/>
      <c r="J22" s="232" t="str">
        <f>_xlfn.IFNA(INDEX(Facility!$A$39:$B$62, MATCH(J21,Facility!A39:A62,0), 2), " ")</f>
        <v xml:space="preserve"> </v>
      </c>
      <c r="K22" s="233"/>
      <c r="L22" s="233"/>
      <c r="M22" s="233"/>
      <c r="N22" s="233"/>
      <c r="O22" s="233"/>
      <c r="P22" s="233"/>
      <c r="Q22" s="233"/>
      <c r="R22" s="233"/>
      <c r="S22" s="233"/>
      <c r="T22" s="234"/>
      <c r="U22" s="92"/>
      <c r="V22" s="92"/>
      <c r="W22" s="92"/>
      <c r="X22" s="92"/>
      <c r="Y22" s="92"/>
      <c r="Z22" s="92"/>
      <c r="AA22" s="92"/>
      <c r="AB22" s="92"/>
      <c r="AC22" s="92"/>
      <c r="AD22" s="92"/>
      <c r="AE22" s="92"/>
      <c r="AF22" s="93"/>
    </row>
    <row r="23" spans="1:32" x14ac:dyDescent="0.25">
      <c r="A23" s="185" t="s">
        <v>58</v>
      </c>
      <c r="B23" s="185"/>
      <c r="C23" s="185"/>
      <c r="D23" s="185"/>
      <c r="E23" s="185"/>
      <c r="F23" s="185"/>
      <c r="G23" s="185"/>
      <c r="H23" s="185"/>
      <c r="I23" s="185"/>
      <c r="J23" s="232" t="str">
        <f>_xlfn.IFNA(INDEX(Facility!$A$39:$C$62, MATCH(J21,Facility!A39:A62,0), 3), "")</f>
        <v/>
      </c>
      <c r="K23" s="233"/>
      <c r="L23" s="233"/>
      <c r="M23" s="233"/>
      <c r="N23" s="233"/>
      <c r="O23" s="233"/>
      <c r="P23" s="233"/>
      <c r="Q23" s="233"/>
      <c r="R23" s="233"/>
      <c r="S23" s="233"/>
      <c r="T23" s="234"/>
      <c r="U23" s="92"/>
      <c r="V23" s="92"/>
      <c r="W23" s="92"/>
      <c r="X23" s="92"/>
      <c r="Y23" s="92"/>
      <c r="Z23" s="92"/>
      <c r="AA23" s="92"/>
      <c r="AB23" s="92"/>
      <c r="AC23" s="92"/>
      <c r="AD23" s="92"/>
      <c r="AE23" s="92"/>
      <c r="AF23" s="93"/>
    </row>
    <row r="24" spans="1:32" x14ac:dyDescent="0.25">
      <c r="A24" s="185" t="s">
        <v>59</v>
      </c>
      <c r="B24" s="185"/>
      <c r="C24" s="185"/>
      <c r="D24" s="185"/>
      <c r="E24" s="185"/>
      <c r="F24" s="185"/>
      <c r="G24" s="185"/>
      <c r="H24" s="185"/>
      <c r="I24" s="185"/>
      <c r="J24" s="232" t="str">
        <f>IF(OR(J23="",J25="",J27="",J30=""),"",_xlfn.IFNA(_xlfn.CONCAT(J27,"-",J23,"-",_xlfn.IFNA(VLOOKUP('(3) Export Activity Detail'!$J$25,Facility!$A$2:$H$36, 8, FALSE), "000" ),"-",J30,"-111"), ""))</f>
        <v/>
      </c>
      <c r="K24" s="233"/>
      <c r="L24" s="233"/>
      <c r="M24" s="233"/>
      <c r="N24" s="233"/>
      <c r="O24" s="233"/>
      <c r="P24" s="233"/>
      <c r="Q24" s="233"/>
      <c r="R24" s="233"/>
      <c r="S24" s="233"/>
      <c r="T24" s="234"/>
      <c r="U24" s="92"/>
      <c r="V24" s="92"/>
      <c r="W24" s="92"/>
      <c r="X24" s="92"/>
      <c r="Y24" s="92"/>
      <c r="Z24" s="92"/>
      <c r="AA24" s="92"/>
      <c r="AB24" s="92"/>
      <c r="AC24" s="92"/>
      <c r="AD24" s="92"/>
      <c r="AE24" s="92"/>
      <c r="AF24" s="93"/>
    </row>
    <row r="25" spans="1:32" x14ac:dyDescent="0.25">
      <c r="A25" s="185" t="s">
        <v>60</v>
      </c>
      <c r="B25" s="185"/>
      <c r="C25" s="185"/>
      <c r="D25" s="185"/>
      <c r="E25" s="185"/>
      <c r="F25" s="185"/>
      <c r="G25" s="185"/>
      <c r="H25" s="185"/>
      <c r="I25" s="185"/>
      <c r="J25" s="232" t="str">
        <f>IF('(1)&amp;(2)'!I37=0,"",'(1)&amp;(2)'!I37)</f>
        <v/>
      </c>
      <c r="K25" s="233"/>
      <c r="L25" s="233"/>
      <c r="M25" s="233"/>
      <c r="N25" s="233"/>
      <c r="O25" s="233"/>
      <c r="P25" s="233"/>
      <c r="Q25" s="233"/>
      <c r="R25" s="233"/>
      <c r="S25" s="233"/>
      <c r="T25" s="234"/>
      <c r="U25" s="92"/>
      <c r="V25" s="92"/>
      <c r="W25" s="92"/>
      <c r="X25" s="92"/>
      <c r="Y25" s="92"/>
      <c r="Z25" s="92"/>
      <c r="AA25" s="92"/>
      <c r="AB25" s="92"/>
      <c r="AC25" s="92"/>
      <c r="AD25" s="92"/>
      <c r="AE25" s="92"/>
      <c r="AF25" s="93"/>
    </row>
    <row r="26" spans="1:32" x14ac:dyDescent="0.25">
      <c r="A26" s="185" t="s">
        <v>61</v>
      </c>
      <c r="B26" s="185"/>
      <c r="C26" s="185"/>
      <c r="D26" s="185"/>
      <c r="E26" s="185"/>
      <c r="F26" s="185"/>
      <c r="G26" s="185"/>
      <c r="H26" s="185"/>
      <c r="I26" s="185"/>
      <c r="J26" s="232" t="str">
        <f>_xlfn.IFNA(VLOOKUP('(1)&amp;(2)'!I37,Facility!$A$2:$F$36, 6, FALSE), " " )</f>
        <v xml:space="preserve"> </v>
      </c>
      <c r="K26" s="233"/>
      <c r="L26" s="233"/>
      <c r="M26" s="233"/>
      <c r="N26" s="233"/>
      <c r="O26" s="233"/>
      <c r="P26" s="233"/>
      <c r="Q26" s="233"/>
      <c r="R26" s="233"/>
      <c r="S26" s="233"/>
      <c r="T26" s="234"/>
      <c r="U26" s="92"/>
      <c r="V26" s="92"/>
      <c r="W26" s="92"/>
      <c r="X26" s="92"/>
      <c r="Y26" s="92"/>
      <c r="Z26" s="92"/>
      <c r="AA26" s="92"/>
      <c r="AB26" s="92"/>
      <c r="AC26" s="92"/>
      <c r="AD26" s="92"/>
      <c r="AE26" s="92"/>
      <c r="AF26" s="93"/>
    </row>
    <row r="27" spans="1:32" x14ac:dyDescent="0.25">
      <c r="A27" s="185" t="s">
        <v>62</v>
      </c>
      <c r="B27" s="185"/>
      <c r="C27" s="185"/>
      <c r="D27" s="185"/>
      <c r="E27" s="185"/>
      <c r="F27" s="185"/>
      <c r="G27" s="185"/>
      <c r="H27" s="185"/>
      <c r="I27" s="185"/>
      <c r="J27" s="232" t="str">
        <f>_xlfn.IFNA(INDEX(Facility!$A$66:$B$73, MATCH(J26,Facility!B66:B73,0), 1), "")</f>
        <v/>
      </c>
      <c r="K27" s="233"/>
      <c r="L27" s="233"/>
      <c r="M27" s="233"/>
      <c r="N27" s="233"/>
      <c r="O27" s="233"/>
      <c r="P27" s="233"/>
      <c r="Q27" s="233"/>
      <c r="R27" s="233"/>
      <c r="S27" s="233"/>
      <c r="T27" s="234"/>
      <c r="U27" s="92"/>
      <c r="V27" s="92"/>
      <c r="W27" s="92"/>
      <c r="X27" s="92"/>
      <c r="Y27" s="92"/>
      <c r="Z27" s="92"/>
      <c r="AA27" s="92"/>
      <c r="AB27" s="92"/>
      <c r="AC27" s="92"/>
      <c r="AD27" s="92"/>
      <c r="AE27" s="92"/>
      <c r="AF27" s="93"/>
    </row>
    <row r="28" spans="1:32" x14ac:dyDescent="0.25">
      <c r="A28" s="185" t="s">
        <v>63</v>
      </c>
      <c r="B28" s="185"/>
      <c r="C28" s="185"/>
      <c r="D28" s="185"/>
      <c r="E28" s="185"/>
      <c r="F28" s="185"/>
      <c r="G28" s="185"/>
      <c r="H28" s="185"/>
      <c r="I28" s="185"/>
      <c r="J28" s="186" t="str">
        <f>CONCATENATE('(1)&amp;(2)'!K21,"/",'(1)&amp;(2)'!O21,"/",'(1)&amp;(2)'!S21)</f>
        <v>//</v>
      </c>
      <c r="K28" s="187"/>
      <c r="L28" s="187"/>
      <c r="M28" s="187"/>
      <c r="N28" s="187"/>
      <c r="O28" s="187"/>
      <c r="P28" s="187"/>
      <c r="Q28" s="187"/>
      <c r="R28" s="187"/>
      <c r="S28" s="187"/>
      <c r="T28" s="188"/>
      <c r="U28" s="122"/>
      <c r="V28" s="92"/>
      <c r="W28" s="92"/>
      <c r="X28" s="92"/>
      <c r="Y28" s="92"/>
      <c r="Z28" s="92"/>
      <c r="AA28" s="92"/>
      <c r="AB28" s="92"/>
      <c r="AC28" s="92"/>
      <c r="AD28" s="92"/>
      <c r="AE28" s="92"/>
      <c r="AF28" s="93"/>
    </row>
    <row r="29" spans="1:32" x14ac:dyDescent="0.25">
      <c r="A29" s="185" t="s">
        <v>64</v>
      </c>
      <c r="B29" s="185"/>
      <c r="C29" s="185"/>
      <c r="D29" s="185"/>
      <c r="E29" s="185"/>
      <c r="F29" s="185"/>
      <c r="G29" s="185"/>
      <c r="H29" s="185"/>
      <c r="I29" s="185"/>
      <c r="J29" s="186" t="str">
        <f>CONCATENATE('(1)&amp;(2)'!O19,"/",'(1)&amp;(2)'!S19)</f>
        <v>/</v>
      </c>
      <c r="K29" s="187"/>
      <c r="L29" s="187"/>
      <c r="M29" s="187"/>
      <c r="N29" s="187"/>
      <c r="O29" s="187"/>
      <c r="P29" s="187"/>
      <c r="Q29" s="187"/>
      <c r="R29" s="187"/>
      <c r="S29" s="187"/>
      <c r="T29" s="188"/>
      <c r="U29" s="122"/>
      <c r="V29" s="92"/>
      <c r="W29" s="92"/>
      <c r="X29" s="92"/>
      <c r="Y29" s="92"/>
      <c r="Z29" s="92"/>
      <c r="AA29" s="92"/>
      <c r="AB29" s="92"/>
      <c r="AC29" s="92"/>
      <c r="AD29" s="92"/>
      <c r="AE29" s="92"/>
      <c r="AF29" s="93"/>
    </row>
    <row r="30" spans="1:32" x14ac:dyDescent="0.25">
      <c r="A30" s="185" t="s">
        <v>65</v>
      </c>
      <c r="B30" s="185"/>
      <c r="C30" s="185"/>
      <c r="D30" s="185"/>
      <c r="E30" s="185"/>
      <c r="F30" s="185"/>
      <c r="G30" s="185"/>
      <c r="H30" s="185"/>
      <c r="I30" s="185"/>
      <c r="J30" s="186" t="str">
        <f>_xlfn.CONCAT('(1)&amp;(2)'!S19:T19,'(1)&amp;(2)'!O19)</f>
        <v/>
      </c>
      <c r="K30" s="187"/>
      <c r="L30" s="187"/>
      <c r="M30" s="187"/>
      <c r="N30" s="187"/>
      <c r="O30" s="187"/>
      <c r="P30" s="187"/>
      <c r="Q30" s="187"/>
      <c r="R30" s="187"/>
      <c r="S30" s="187"/>
      <c r="T30" s="188"/>
      <c r="U30" s="122"/>
      <c r="V30" s="92"/>
      <c r="W30" s="92"/>
      <c r="X30" s="92"/>
      <c r="Y30" s="92"/>
      <c r="Z30" s="92"/>
      <c r="AA30" s="92"/>
      <c r="AB30" s="92"/>
      <c r="AC30" s="92"/>
      <c r="AD30" s="92"/>
      <c r="AE30" s="92"/>
      <c r="AF30" s="93"/>
    </row>
    <row r="31" spans="1:32" x14ac:dyDescent="0.25">
      <c r="A31" s="185" t="s">
        <v>66</v>
      </c>
      <c r="B31" s="185"/>
      <c r="C31" s="185"/>
      <c r="D31" s="185"/>
      <c r="E31" s="185"/>
      <c r="F31" s="185"/>
      <c r="G31" s="185"/>
      <c r="H31" s="185"/>
      <c r="I31" s="185"/>
      <c r="J31" s="189" t="str">
        <f>IF(Facility!B76=TRUE,"Y","N")</f>
        <v>N</v>
      </c>
      <c r="K31" s="190"/>
      <c r="L31" s="190"/>
      <c r="M31" s="190"/>
      <c r="N31" s="190"/>
      <c r="O31" s="190"/>
      <c r="P31" s="190"/>
      <c r="Q31" s="190"/>
      <c r="R31" s="190"/>
      <c r="S31" s="190"/>
      <c r="T31" s="191"/>
      <c r="U31" s="92"/>
      <c r="V31" s="92"/>
      <c r="W31" s="92"/>
      <c r="X31" s="92"/>
      <c r="Y31" s="92"/>
      <c r="Z31" s="92"/>
      <c r="AA31" s="92"/>
      <c r="AB31" s="92"/>
      <c r="AC31" s="92"/>
      <c r="AD31" s="92"/>
      <c r="AE31" s="92"/>
      <c r="AF31" s="93"/>
    </row>
    <row r="32" spans="1:32" x14ac:dyDescent="0.25">
      <c r="A32" s="123"/>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3"/>
    </row>
    <row r="33" spans="1:32" x14ac:dyDescent="0.25">
      <c r="A33" s="124"/>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5"/>
    </row>
    <row r="34" spans="1:32" ht="27.75" customHeight="1" x14ac:dyDescent="0.25">
      <c r="A34" s="198" t="s">
        <v>67</v>
      </c>
      <c r="B34" s="226" t="s">
        <v>68</v>
      </c>
      <c r="C34" s="227"/>
      <c r="D34" s="227"/>
      <c r="E34" s="227"/>
      <c r="F34" s="227"/>
      <c r="G34" s="227"/>
      <c r="H34" s="227"/>
      <c r="I34" s="227"/>
      <c r="J34" s="227"/>
      <c r="K34" s="227"/>
      <c r="L34" s="227"/>
      <c r="M34" s="230"/>
      <c r="N34" s="126"/>
      <c r="O34" s="224" t="s">
        <v>69</v>
      </c>
      <c r="P34" s="226" t="s">
        <v>70</v>
      </c>
      <c r="Q34" s="227"/>
      <c r="R34" s="227"/>
      <c r="S34" s="227"/>
      <c r="T34" s="227"/>
      <c r="U34" s="226" t="s">
        <v>71</v>
      </c>
      <c r="V34" s="227"/>
      <c r="W34" s="227"/>
      <c r="X34" s="227"/>
      <c r="Y34" s="227"/>
      <c r="Z34" s="227"/>
      <c r="AA34" s="230"/>
      <c r="AB34" s="235" t="s">
        <v>72</v>
      </c>
      <c r="AC34" s="236"/>
      <c r="AD34" s="236"/>
      <c r="AE34" s="236"/>
      <c r="AF34" s="237"/>
    </row>
    <row r="35" spans="1:32" ht="39" customHeight="1" x14ac:dyDescent="0.25">
      <c r="A35" s="199"/>
      <c r="B35" s="228"/>
      <c r="C35" s="229"/>
      <c r="D35" s="229"/>
      <c r="E35" s="229"/>
      <c r="F35" s="229"/>
      <c r="G35" s="229"/>
      <c r="H35" s="229"/>
      <c r="I35" s="229"/>
      <c r="J35" s="229"/>
      <c r="K35" s="229"/>
      <c r="L35" s="229"/>
      <c r="M35" s="231"/>
      <c r="N35" s="127"/>
      <c r="O35" s="225"/>
      <c r="P35" s="228"/>
      <c r="Q35" s="229"/>
      <c r="R35" s="229"/>
      <c r="S35" s="229"/>
      <c r="T35" s="229"/>
      <c r="U35" s="228"/>
      <c r="V35" s="229"/>
      <c r="W35" s="229"/>
      <c r="X35" s="229"/>
      <c r="Y35" s="229"/>
      <c r="Z35" s="229"/>
      <c r="AA35" s="231"/>
      <c r="AB35" s="238"/>
      <c r="AC35" s="239"/>
      <c r="AD35" s="239"/>
      <c r="AE35" s="239"/>
      <c r="AF35" s="240"/>
    </row>
    <row r="36" spans="1:32" ht="18.649999999999999" customHeight="1" x14ac:dyDescent="0.25">
      <c r="A36" s="97">
        <v>1</v>
      </c>
      <c r="B36" s="192" t="s">
        <v>73</v>
      </c>
      <c r="C36" s="193"/>
      <c r="D36" s="193"/>
      <c r="E36" s="193"/>
      <c r="F36" s="193"/>
      <c r="G36" s="193"/>
      <c r="H36" s="193"/>
      <c r="I36" s="193"/>
      <c r="J36" s="193"/>
      <c r="K36" s="193"/>
      <c r="L36" s="193"/>
      <c r="M36" s="194"/>
      <c r="N36" s="102"/>
      <c r="O36" s="103" t="s">
        <v>74</v>
      </c>
      <c r="P36" s="195"/>
      <c r="Q36" s="196"/>
      <c r="R36" s="196"/>
      <c r="S36" s="196"/>
      <c r="T36" s="197"/>
      <c r="U36" s="212"/>
      <c r="V36" s="213"/>
      <c r="W36" s="213"/>
      <c r="X36" s="213"/>
      <c r="Y36" s="213"/>
      <c r="Z36" s="213"/>
      <c r="AA36" s="214"/>
      <c r="AB36" s="206"/>
      <c r="AC36" s="207"/>
      <c r="AD36" s="207"/>
      <c r="AE36" s="207"/>
      <c r="AF36" s="208"/>
    </row>
    <row r="37" spans="1:32" ht="18.649999999999999" customHeight="1" x14ac:dyDescent="0.25">
      <c r="A37" s="97">
        <v>2</v>
      </c>
      <c r="B37" s="192" t="s">
        <v>75</v>
      </c>
      <c r="C37" s="193"/>
      <c r="D37" s="193"/>
      <c r="E37" s="193"/>
      <c r="F37" s="193"/>
      <c r="G37" s="193"/>
      <c r="H37" s="193"/>
      <c r="I37" s="193"/>
      <c r="J37" s="193"/>
      <c r="K37" s="193"/>
      <c r="L37" s="193"/>
      <c r="M37" s="194"/>
      <c r="N37" s="102"/>
      <c r="O37" s="103" t="s">
        <v>76</v>
      </c>
      <c r="P37" s="195"/>
      <c r="Q37" s="196"/>
      <c r="R37" s="196"/>
      <c r="S37" s="196"/>
      <c r="T37" s="197"/>
      <c r="U37" s="212"/>
      <c r="V37" s="213"/>
      <c r="W37" s="213"/>
      <c r="X37" s="213"/>
      <c r="Y37" s="213"/>
      <c r="Z37" s="213"/>
      <c r="AA37" s="214"/>
      <c r="AB37" s="206"/>
      <c r="AC37" s="207"/>
      <c r="AD37" s="207"/>
      <c r="AE37" s="207"/>
      <c r="AF37" s="208"/>
    </row>
    <row r="38" spans="1:32" ht="18.649999999999999" customHeight="1" x14ac:dyDescent="0.25">
      <c r="A38" s="97">
        <v>3</v>
      </c>
      <c r="B38" s="192" t="s">
        <v>77</v>
      </c>
      <c r="C38" s="193"/>
      <c r="D38" s="193"/>
      <c r="E38" s="193"/>
      <c r="F38" s="193"/>
      <c r="G38" s="193"/>
      <c r="H38" s="193"/>
      <c r="I38" s="193"/>
      <c r="J38" s="193"/>
      <c r="K38" s="193"/>
      <c r="L38" s="193"/>
      <c r="M38" s="194"/>
      <c r="N38" s="102"/>
      <c r="O38" s="103" t="s">
        <v>78</v>
      </c>
      <c r="P38" s="195"/>
      <c r="Q38" s="196"/>
      <c r="R38" s="196"/>
      <c r="S38" s="196"/>
      <c r="T38" s="197"/>
      <c r="U38" s="212"/>
      <c r="V38" s="213"/>
      <c r="W38" s="213"/>
      <c r="X38" s="213"/>
      <c r="Y38" s="213"/>
      <c r="Z38" s="213"/>
      <c r="AA38" s="214"/>
      <c r="AB38" s="206"/>
      <c r="AC38" s="207"/>
      <c r="AD38" s="207"/>
      <c r="AE38" s="207"/>
      <c r="AF38" s="208"/>
    </row>
    <row r="39" spans="1:32" ht="18.649999999999999" customHeight="1" x14ac:dyDescent="0.25">
      <c r="A39" s="97">
        <v>4</v>
      </c>
      <c r="B39" s="192" t="s">
        <v>79</v>
      </c>
      <c r="C39" s="193"/>
      <c r="D39" s="193"/>
      <c r="E39" s="193"/>
      <c r="F39" s="193"/>
      <c r="G39" s="193"/>
      <c r="H39" s="193"/>
      <c r="I39" s="193"/>
      <c r="J39" s="193"/>
      <c r="K39" s="193"/>
      <c r="L39" s="193"/>
      <c r="M39" s="194"/>
      <c r="N39" s="102"/>
      <c r="O39" s="103" t="s">
        <v>80</v>
      </c>
      <c r="P39" s="195"/>
      <c r="Q39" s="196"/>
      <c r="R39" s="196"/>
      <c r="S39" s="196"/>
      <c r="T39" s="197"/>
      <c r="U39" s="212"/>
      <c r="V39" s="213"/>
      <c r="W39" s="213"/>
      <c r="X39" s="213"/>
      <c r="Y39" s="213"/>
      <c r="Z39" s="213"/>
      <c r="AA39" s="214"/>
      <c r="AB39" s="206"/>
      <c r="AC39" s="207"/>
      <c r="AD39" s="207"/>
      <c r="AE39" s="207"/>
      <c r="AF39" s="208"/>
    </row>
    <row r="40" spans="1:32" ht="18.649999999999999" customHeight="1" x14ac:dyDescent="0.25">
      <c r="A40" s="97">
        <v>5</v>
      </c>
      <c r="B40" s="192" t="s">
        <v>81</v>
      </c>
      <c r="C40" s="193"/>
      <c r="D40" s="193"/>
      <c r="E40" s="193"/>
      <c r="F40" s="193"/>
      <c r="G40" s="193"/>
      <c r="H40" s="193"/>
      <c r="I40" s="193"/>
      <c r="J40" s="193"/>
      <c r="K40" s="193"/>
      <c r="L40" s="193"/>
      <c r="M40" s="194"/>
      <c r="N40" s="102"/>
      <c r="O40" s="103" t="s">
        <v>82</v>
      </c>
      <c r="P40" s="195"/>
      <c r="Q40" s="196"/>
      <c r="R40" s="196"/>
      <c r="S40" s="196"/>
      <c r="T40" s="197"/>
      <c r="U40" s="212"/>
      <c r="V40" s="213"/>
      <c r="W40" s="213"/>
      <c r="X40" s="213"/>
      <c r="Y40" s="213"/>
      <c r="Z40" s="213"/>
      <c r="AA40" s="214"/>
      <c r="AB40" s="206"/>
      <c r="AC40" s="207"/>
      <c r="AD40" s="207"/>
      <c r="AE40" s="207"/>
      <c r="AF40" s="208"/>
    </row>
    <row r="41" spans="1:32" ht="18.649999999999999" customHeight="1" x14ac:dyDescent="0.25">
      <c r="A41" s="97">
        <v>6</v>
      </c>
      <c r="B41" s="192" t="s">
        <v>83</v>
      </c>
      <c r="C41" s="193"/>
      <c r="D41" s="193"/>
      <c r="E41" s="193"/>
      <c r="F41" s="193"/>
      <c r="G41" s="193"/>
      <c r="H41" s="193"/>
      <c r="I41" s="193"/>
      <c r="J41" s="193"/>
      <c r="K41" s="193"/>
      <c r="L41" s="193"/>
      <c r="M41" s="194"/>
      <c r="N41" s="102"/>
      <c r="O41" s="103" t="s">
        <v>84</v>
      </c>
      <c r="P41" s="195"/>
      <c r="Q41" s="196"/>
      <c r="R41" s="196"/>
      <c r="S41" s="196"/>
      <c r="T41" s="197"/>
      <c r="U41" s="212"/>
      <c r="V41" s="213"/>
      <c r="W41" s="213"/>
      <c r="X41" s="213"/>
      <c r="Y41" s="213"/>
      <c r="Z41" s="213"/>
      <c r="AA41" s="214"/>
      <c r="AB41" s="206"/>
      <c r="AC41" s="207"/>
      <c r="AD41" s="207"/>
      <c r="AE41" s="207"/>
      <c r="AF41" s="208"/>
    </row>
    <row r="42" spans="1:32" ht="18.649999999999999" customHeight="1" x14ac:dyDescent="0.25">
      <c r="A42" s="97">
        <v>7</v>
      </c>
      <c r="B42" s="192" t="s">
        <v>85</v>
      </c>
      <c r="C42" s="193"/>
      <c r="D42" s="193"/>
      <c r="E42" s="193"/>
      <c r="F42" s="193"/>
      <c r="G42" s="193"/>
      <c r="H42" s="193"/>
      <c r="I42" s="193"/>
      <c r="J42" s="193"/>
      <c r="K42" s="193"/>
      <c r="L42" s="193"/>
      <c r="M42" s="194"/>
      <c r="N42" s="102"/>
      <c r="O42" s="103" t="s">
        <v>86</v>
      </c>
      <c r="P42" s="195"/>
      <c r="Q42" s="196"/>
      <c r="R42" s="196"/>
      <c r="S42" s="196"/>
      <c r="T42" s="197"/>
      <c r="U42" s="212"/>
      <c r="V42" s="213"/>
      <c r="W42" s="213"/>
      <c r="X42" s="213"/>
      <c r="Y42" s="213"/>
      <c r="Z42" s="213"/>
      <c r="AA42" s="214"/>
      <c r="AB42" s="206"/>
      <c r="AC42" s="207"/>
      <c r="AD42" s="207"/>
      <c r="AE42" s="207"/>
      <c r="AF42" s="208"/>
    </row>
    <row r="43" spans="1:32" ht="18.649999999999999" customHeight="1" x14ac:dyDescent="0.25">
      <c r="A43" s="97">
        <v>8</v>
      </c>
      <c r="B43" s="192" t="s">
        <v>87</v>
      </c>
      <c r="C43" s="193"/>
      <c r="D43" s="193"/>
      <c r="E43" s="193"/>
      <c r="F43" s="193"/>
      <c r="G43" s="193"/>
      <c r="H43" s="193"/>
      <c r="I43" s="193"/>
      <c r="J43" s="193"/>
      <c r="K43" s="193"/>
      <c r="L43" s="193"/>
      <c r="M43" s="194"/>
      <c r="N43" s="102"/>
      <c r="O43" s="103" t="s">
        <v>88</v>
      </c>
      <c r="P43" s="195"/>
      <c r="Q43" s="196"/>
      <c r="R43" s="196"/>
      <c r="S43" s="196"/>
      <c r="T43" s="197"/>
      <c r="U43" s="212"/>
      <c r="V43" s="213"/>
      <c r="W43" s="213"/>
      <c r="X43" s="213"/>
      <c r="Y43" s="213"/>
      <c r="Z43" s="213"/>
      <c r="AA43" s="214"/>
      <c r="AB43" s="206"/>
      <c r="AC43" s="207"/>
      <c r="AD43" s="207"/>
      <c r="AE43" s="207"/>
      <c r="AF43" s="208"/>
    </row>
    <row r="44" spans="1:32" ht="18.649999999999999" customHeight="1" x14ac:dyDescent="0.25">
      <c r="A44" s="97">
        <v>9</v>
      </c>
      <c r="B44" s="192" t="s">
        <v>89</v>
      </c>
      <c r="C44" s="193"/>
      <c r="D44" s="193"/>
      <c r="E44" s="193"/>
      <c r="F44" s="193"/>
      <c r="G44" s="193"/>
      <c r="H44" s="193"/>
      <c r="I44" s="193"/>
      <c r="J44" s="193"/>
      <c r="K44" s="193"/>
      <c r="L44" s="193"/>
      <c r="M44" s="194"/>
      <c r="N44" s="102"/>
      <c r="O44" s="103" t="s">
        <v>90</v>
      </c>
      <c r="P44" s="195"/>
      <c r="Q44" s="196"/>
      <c r="R44" s="196"/>
      <c r="S44" s="196"/>
      <c r="T44" s="197"/>
      <c r="U44" s="212"/>
      <c r="V44" s="213"/>
      <c r="W44" s="213"/>
      <c r="X44" s="213"/>
      <c r="Y44" s="213"/>
      <c r="Z44" s="213"/>
      <c r="AA44" s="214"/>
      <c r="AB44" s="206"/>
      <c r="AC44" s="207"/>
      <c r="AD44" s="207"/>
      <c r="AE44" s="207"/>
      <c r="AF44" s="208"/>
    </row>
    <row r="45" spans="1:32" ht="18.649999999999999" customHeight="1" x14ac:dyDescent="0.25">
      <c r="A45" s="97">
        <v>10</v>
      </c>
      <c r="B45" s="192" t="s">
        <v>91</v>
      </c>
      <c r="C45" s="193"/>
      <c r="D45" s="193"/>
      <c r="E45" s="193"/>
      <c r="F45" s="193"/>
      <c r="G45" s="193"/>
      <c r="H45" s="193"/>
      <c r="I45" s="193"/>
      <c r="J45" s="193"/>
      <c r="K45" s="193"/>
      <c r="L45" s="193"/>
      <c r="M45" s="194"/>
      <c r="N45" s="102"/>
      <c r="O45" s="103" t="s">
        <v>92</v>
      </c>
      <c r="P45" s="195"/>
      <c r="Q45" s="196"/>
      <c r="R45" s="196"/>
      <c r="S45" s="196"/>
      <c r="T45" s="197"/>
      <c r="U45" s="212"/>
      <c r="V45" s="213"/>
      <c r="W45" s="213"/>
      <c r="X45" s="213"/>
      <c r="Y45" s="213"/>
      <c r="Z45" s="213"/>
      <c r="AA45" s="214"/>
      <c r="AB45" s="206"/>
      <c r="AC45" s="207"/>
      <c r="AD45" s="207"/>
      <c r="AE45" s="207"/>
      <c r="AF45" s="208"/>
    </row>
    <row r="46" spans="1:32" ht="18.649999999999999" customHeight="1" x14ac:dyDescent="0.25">
      <c r="A46" s="97">
        <v>11</v>
      </c>
      <c r="B46" s="192" t="s">
        <v>93</v>
      </c>
      <c r="C46" s="193"/>
      <c r="D46" s="193"/>
      <c r="E46" s="193"/>
      <c r="F46" s="193"/>
      <c r="G46" s="193"/>
      <c r="H46" s="193"/>
      <c r="I46" s="193"/>
      <c r="J46" s="193"/>
      <c r="K46" s="193"/>
      <c r="L46" s="193"/>
      <c r="M46" s="194"/>
      <c r="N46" s="102"/>
      <c r="O46" s="103" t="s">
        <v>94</v>
      </c>
      <c r="P46" s="195"/>
      <c r="Q46" s="196"/>
      <c r="R46" s="196"/>
      <c r="S46" s="196"/>
      <c r="T46" s="197"/>
      <c r="U46" s="212"/>
      <c r="V46" s="213"/>
      <c r="W46" s="213"/>
      <c r="X46" s="213"/>
      <c r="Y46" s="213"/>
      <c r="Z46" s="213"/>
      <c r="AA46" s="214"/>
      <c r="AB46" s="206"/>
      <c r="AC46" s="207"/>
      <c r="AD46" s="207"/>
      <c r="AE46" s="207"/>
      <c r="AF46" s="208"/>
    </row>
    <row r="47" spans="1:32" ht="18.649999999999999" customHeight="1" x14ac:dyDescent="0.25">
      <c r="A47" s="97">
        <v>12</v>
      </c>
      <c r="B47" s="192" t="s">
        <v>95</v>
      </c>
      <c r="C47" s="193"/>
      <c r="D47" s="193"/>
      <c r="E47" s="193"/>
      <c r="F47" s="193"/>
      <c r="G47" s="193"/>
      <c r="H47" s="193"/>
      <c r="I47" s="193"/>
      <c r="J47" s="193"/>
      <c r="K47" s="193"/>
      <c r="L47" s="193"/>
      <c r="M47" s="194"/>
      <c r="N47" s="102"/>
      <c r="O47" s="103" t="s">
        <v>96</v>
      </c>
      <c r="P47" s="195"/>
      <c r="Q47" s="196"/>
      <c r="R47" s="196"/>
      <c r="S47" s="196"/>
      <c r="T47" s="197"/>
      <c r="U47" s="212"/>
      <c r="V47" s="213"/>
      <c r="W47" s="213"/>
      <c r="X47" s="213"/>
      <c r="Y47" s="213"/>
      <c r="Z47" s="213"/>
      <c r="AA47" s="214"/>
      <c r="AB47" s="206"/>
      <c r="AC47" s="207"/>
      <c r="AD47" s="207"/>
      <c r="AE47" s="207"/>
      <c r="AF47" s="208"/>
    </row>
    <row r="48" spans="1:32" ht="18.649999999999999" customHeight="1" x14ac:dyDescent="0.25">
      <c r="A48" s="97">
        <v>13</v>
      </c>
      <c r="B48" s="192" t="s">
        <v>97</v>
      </c>
      <c r="C48" s="193"/>
      <c r="D48" s="193"/>
      <c r="E48" s="193"/>
      <c r="F48" s="193"/>
      <c r="G48" s="193"/>
      <c r="H48" s="193"/>
      <c r="I48" s="193"/>
      <c r="J48" s="193"/>
      <c r="K48" s="193"/>
      <c r="L48" s="193"/>
      <c r="M48" s="194"/>
      <c r="N48" s="102"/>
      <c r="O48" s="103" t="s">
        <v>98</v>
      </c>
      <c r="P48" s="195"/>
      <c r="Q48" s="196"/>
      <c r="R48" s="196"/>
      <c r="S48" s="196"/>
      <c r="T48" s="197"/>
      <c r="U48" s="212"/>
      <c r="V48" s="213"/>
      <c r="W48" s="213"/>
      <c r="X48" s="213"/>
      <c r="Y48" s="213"/>
      <c r="Z48" s="213"/>
      <c r="AA48" s="214"/>
      <c r="AB48" s="206"/>
      <c r="AC48" s="207"/>
      <c r="AD48" s="207"/>
      <c r="AE48" s="207"/>
      <c r="AF48" s="208"/>
    </row>
    <row r="49" spans="1:32" ht="18.649999999999999" customHeight="1" x14ac:dyDescent="0.25">
      <c r="A49" s="97">
        <v>14</v>
      </c>
      <c r="B49" s="192" t="s">
        <v>99</v>
      </c>
      <c r="C49" s="193"/>
      <c r="D49" s="193"/>
      <c r="E49" s="193"/>
      <c r="F49" s="193"/>
      <c r="G49" s="193"/>
      <c r="H49" s="193"/>
      <c r="I49" s="193"/>
      <c r="J49" s="193"/>
      <c r="K49" s="193"/>
      <c r="L49" s="193"/>
      <c r="M49" s="194"/>
      <c r="N49" s="102"/>
      <c r="O49" s="103" t="s">
        <v>100</v>
      </c>
      <c r="P49" s="195"/>
      <c r="Q49" s="196"/>
      <c r="R49" s="196"/>
      <c r="S49" s="196"/>
      <c r="T49" s="197"/>
      <c r="U49" s="212"/>
      <c r="V49" s="213"/>
      <c r="W49" s="213"/>
      <c r="X49" s="213"/>
      <c r="Y49" s="213"/>
      <c r="Z49" s="213"/>
      <c r="AA49" s="214"/>
      <c r="AB49" s="206"/>
      <c r="AC49" s="207"/>
      <c r="AD49" s="207"/>
      <c r="AE49" s="207"/>
      <c r="AF49" s="208"/>
    </row>
    <row r="50" spans="1:32" ht="18.649999999999999" customHeight="1" x14ac:dyDescent="0.25">
      <c r="A50" s="97">
        <v>15</v>
      </c>
      <c r="B50" s="192" t="s">
        <v>101</v>
      </c>
      <c r="C50" s="193"/>
      <c r="D50" s="193"/>
      <c r="E50" s="193"/>
      <c r="F50" s="193"/>
      <c r="G50" s="193"/>
      <c r="H50" s="193"/>
      <c r="I50" s="193"/>
      <c r="J50" s="193"/>
      <c r="K50" s="193"/>
      <c r="L50" s="193"/>
      <c r="M50" s="194"/>
      <c r="N50" s="102"/>
      <c r="O50" s="103" t="s">
        <v>102</v>
      </c>
      <c r="P50" s="195"/>
      <c r="Q50" s="196"/>
      <c r="R50" s="196"/>
      <c r="S50" s="196"/>
      <c r="T50" s="197"/>
      <c r="U50" s="212"/>
      <c r="V50" s="213"/>
      <c r="W50" s="213"/>
      <c r="X50" s="213"/>
      <c r="Y50" s="213"/>
      <c r="Z50" s="213"/>
      <c r="AA50" s="214"/>
      <c r="AB50" s="206"/>
      <c r="AC50" s="207"/>
      <c r="AD50" s="207"/>
      <c r="AE50" s="207"/>
      <c r="AF50" s="208"/>
    </row>
    <row r="51" spans="1:32" ht="18.649999999999999" customHeight="1" x14ac:dyDescent="0.25">
      <c r="A51" s="97">
        <v>16</v>
      </c>
      <c r="B51" s="192" t="s">
        <v>103</v>
      </c>
      <c r="C51" s="193"/>
      <c r="D51" s="193"/>
      <c r="E51" s="193"/>
      <c r="F51" s="193"/>
      <c r="G51" s="193"/>
      <c r="H51" s="193"/>
      <c r="I51" s="193"/>
      <c r="J51" s="193"/>
      <c r="K51" s="193"/>
      <c r="L51" s="193"/>
      <c r="M51" s="194"/>
      <c r="N51" s="102"/>
      <c r="O51" s="103" t="s">
        <v>104</v>
      </c>
      <c r="P51" s="195"/>
      <c r="Q51" s="196"/>
      <c r="R51" s="196"/>
      <c r="S51" s="196"/>
      <c r="T51" s="197"/>
      <c r="U51" s="212"/>
      <c r="V51" s="213"/>
      <c r="W51" s="213"/>
      <c r="X51" s="213"/>
      <c r="Y51" s="213"/>
      <c r="Z51" s="213"/>
      <c r="AA51" s="214"/>
      <c r="AB51" s="206"/>
      <c r="AC51" s="207"/>
      <c r="AD51" s="207"/>
      <c r="AE51" s="207"/>
      <c r="AF51" s="208"/>
    </row>
    <row r="52" spans="1:32" ht="18.649999999999999" customHeight="1" x14ac:dyDescent="0.25">
      <c r="A52" s="97">
        <v>17</v>
      </c>
      <c r="B52" s="192" t="s">
        <v>105</v>
      </c>
      <c r="C52" s="193"/>
      <c r="D52" s="193"/>
      <c r="E52" s="193"/>
      <c r="F52" s="193"/>
      <c r="G52" s="193"/>
      <c r="H52" s="193"/>
      <c r="I52" s="193"/>
      <c r="J52" s="193"/>
      <c r="K52" s="193"/>
      <c r="L52" s="193"/>
      <c r="M52" s="194"/>
      <c r="N52" s="102"/>
      <c r="O52" s="103" t="s">
        <v>106</v>
      </c>
      <c r="P52" s="195"/>
      <c r="Q52" s="196"/>
      <c r="R52" s="196"/>
      <c r="S52" s="196"/>
      <c r="T52" s="197"/>
      <c r="U52" s="212"/>
      <c r="V52" s="213"/>
      <c r="W52" s="213"/>
      <c r="X52" s="213"/>
      <c r="Y52" s="213"/>
      <c r="Z52" s="213"/>
      <c r="AA52" s="214"/>
      <c r="AB52" s="206"/>
      <c r="AC52" s="207"/>
      <c r="AD52" s="207"/>
      <c r="AE52" s="207"/>
      <c r="AF52" s="208"/>
    </row>
    <row r="53" spans="1:32" ht="18.649999999999999" customHeight="1" x14ac:dyDescent="0.25">
      <c r="A53" s="97">
        <v>18</v>
      </c>
      <c r="B53" s="192" t="s">
        <v>107</v>
      </c>
      <c r="C53" s="193"/>
      <c r="D53" s="193"/>
      <c r="E53" s="193"/>
      <c r="F53" s="193"/>
      <c r="G53" s="193"/>
      <c r="H53" s="193"/>
      <c r="I53" s="193"/>
      <c r="J53" s="193"/>
      <c r="K53" s="193"/>
      <c r="L53" s="193"/>
      <c r="M53" s="194"/>
      <c r="N53" s="102"/>
      <c r="O53" s="103" t="s">
        <v>108</v>
      </c>
      <c r="P53" s="195"/>
      <c r="Q53" s="196"/>
      <c r="R53" s="196"/>
      <c r="S53" s="196"/>
      <c r="T53" s="197"/>
      <c r="U53" s="212"/>
      <c r="V53" s="213"/>
      <c r="W53" s="213"/>
      <c r="X53" s="213"/>
      <c r="Y53" s="213"/>
      <c r="Z53" s="213"/>
      <c r="AA53" s="214"/>
      <c r="AB53" s="206"/>
      <c r="AC53" s="207"/>
      <c r="AD53" s="207"/>
      <c r="AE53" s="207"/>
      <c r="AF53" s="208"/>
    </row>
    <row r="54" spans="1:32" ht="18.649999999999999" customHeight="1" x14ac:dyDescent="0.25">
      <c r="A54" s="97">
        <v>19</v>
      </c>
      <c r="B54" s="192" t="s">
        <v>109</v>
      </c>
      <c r="C54" s="193"/>
      <c r="D54" s="193"/>
      <c r="E54" s="193"/>
      <c r="F54" s="193"/>
      <c r="G54" s="193"/>
      <c r="H54" s="193"/>
      <c r="I54" s="193"/>
      <c r="J54" s="193"/>
      <c r="K54" s="193"/>
      <c r="L54" s="193"/>
      <c r="M54" s="194"/>
      <c r="N54" s="102"/>
      <c r="O54" s="103" t="s">
        <v>110</v>
      </c>
      <c r="P54" s="195"/>
      <c r="Q54" s="196"/>
      <c r="R54" s="196"/>
      <c r="S54" s="196"/>
      <c r="T54" s="197"/>
      <c r="U54" s="212"/>
      <c r="V54" s="213"/>
      <c r="W54" s="213"/>
      <c r="X54" s="213"/>
      <c r="Y54" s="213"/>
      <c r="Z54" s="213"/>
      <c r="AA54" s="214"/>
      <c r="AB54" s="206"/>
      <c r="AC54" s="207"/>
      <c r="AD54" s="207"/>
      <c r="AE54" s="207"/>
      <c r="AF54" s="208"/>
    </row>
    <row r="55" spans="1:32" ht="18.649999999999999" customHeight="1" x14ac:dyDescent="0.25">
      <c r="A55" s="97">
        <v>20</v>
      </c>
      <c r="B55" s="192" t="s">
        <v>111</v>
      </c>
      <c r="C55" s="193"/>
      <c r="D55" s="193"/>
      <c r="E55" s="193"/>
      <c r="F55" s="193"/>
      <c r="G55" s="193"/>
      <c r="H55" s="193"/>
      <c r="I55" s="193"/>
      <c r="J55" s="193"/>
      <c r="K55" s="193"/>
      <c r="L55" s="193"/>
      <c r="M55" s="194"/>
      <c r="N55" s="102"/>
      <c r="O55" s="103" t="s">
        <v>112</v>
      </c>
      <c r="P55" s="195"/>
      <c r="Q55" s="196"/>
      <c r="R55" s="196"/>
      <c r="S55" s="196"/>
      <c r="T55" s="197"/>
      <c r="U55" s="212"/>
      <c r="V55" s="213"/>
      <c r="W55" s="213"/>
      <c r="X55" s="213"/>
      <c r="Y55" s="213"/>
      <c r="Z55" s="213"/>
      <c r="AA55" s="214"/>
      <c r="AB55" s="206"/>
      <c r="AC55" s="207"/>
      <c r="AD55" s="207"/>
      <c r="AE55" s="207"/>
      <c r="AF55" s="208"/>
    </row>
    <row r="56" spans="1:32" ht="18.649999999999999" customHeight="1" x14ac:dyDescent="0.25">
      <c r="A56" s="97">
        <v>21</v>
      </c>
      <c r="B56" s="192" t="s">
        <v>113</v>
      </c>
      <c r="C56" s="193"/>
      <c r="D56" s="193"/>
      <c r="E56" s="193"/>
      <c r="F56" s="193"/>
      <c r="G56" s="193"/>
      <c r="H56" s="193"/>
      <c r="I56" s="193"/>
      <c r="J56" s="193"/>
      <c r="K56" s="193"/>
      <c r="L56" s="193"/>
      <c r="M56" s="194"/>
      <c r="N56" s="102"/>
      <c r="O56" s="103" t="s">
        <v>114</v>
      </c>
      <c r="P56" s="195"/>
      <c r="Q56" s="196"/>
      <c r="R56" s="196"/>
      <c r="S56" s="196"/>
      <c r="T56" s="197"/>
      <c r="U56" s="212"/>
      <c r="V56" s="213"/>
      <c r="W56" s="213"/>
      <c r="X56" s="213"/>
      <c r="Y56" s="213"/>
      <c r="Z56" s="213"/>
      <c r="AA56" s="214"/>
      <c r="AB56" s="206"/>
      <c r="AC56" s="207"/>
      <c r="AD56" s="207"/>
      <c r="AE56" s="207"/>
      <c r="AF56" s="208"/>
    </row>
    <row r="57" spans="1:32" ht="18.649999999999999" customHeight="1" x14ac:dyDescent="0.25">
      <c r="A57" s="97">
        <v>22</v>
      </c>
      <c r="B57" s="192" t="s">
        <v>115</v>
      </c>
      <c r="C57" s="193"/>
      <c r="D57" s="193"/>
      <c r="E57" s="193"/>
      <c r="F57" s="193"/>
      <c r="G57" s="193"/>
      <c r="H57" s="193"/>
      <c r="I57" s="193"/>
      <c r="J57" s="193"/>
      <c r="K57" s="193"/>
      <c r="L57" s="193"/>
      <c r="M57" s="194"/>
      <c r="N57" s="102"/>
      <c r="O57" s="103" t="s">
        <v>116</v>
      </c>
      <c r="P57" s="195"/>
      <c r="Q57" s="196"/>
      <c r="R57" s="196"/>
      <c r="S57" s="196"/>
      <c r="T57" s="197"/>
      <c r="U57" s="212"/>
      <c r="V57" s="213"/>
      <c r="W57" s="213"/>
      <c r="X57" s="213"/>
      <c r="Y57" s="213"/>
      <c r="Z57" s="213"/>
      <c r="AA57" s="214"/>
      <c r="AB57" s="206"/>
      <c r="AC57" s="207"/>
      <c r="AD57" s="207"/>
      <c r="AE57" s="207"/>
      <c r="AF57" s="208"/>
    </row>
    <row r="58" spans="1:32" ht="18.649999999999999" customHeight="1" x14ac:dyDescent="0.25">
      <c r="A58" s="97">
        <v>23</v>
      </c>
      <c r="B58" s="192" t="s">
        <v>117</v>
      </c>
      <c r="C58" s="193"/>
      <c r="D58" s="193"/>
      <c r="E58" s="193"/>
      <c r="F58" s="193"/>
      <c r="G58" s="193"/>
      <c r="H58" s="193"/>
      <c r="I58" s="193"/>
      <c r="J58" s="193"/>
      <c r="K58" s="193"/>
      <c r="L58" s="193"/>
      <c r="M58" s="194"/>
      <c r="N58" s="102"/>
      <c r="O58" s="103" t="s">
        <v>118</v>
      </c>
      <c r="P58" s="195"/>
      <c r="Q58" s="196"/>
      <c r="R58" s="196"/>
      <c r="S58" s="196"/>
      <c r="T58" s="197"/>
      <c r="U58" s="212"/>
      <c r="V58" s="213"/>
      <c r="W58" s="213"/>
      <c r="X58" s="213"/>
      <c r="Y58" s="213"/>
      <c r="Z58" s="213"/>
      <c r="AA58" s="214"/>
      <c r="AB58" s="206"/>
      <c r="AC58" s="207"/>
      <c r="AD58" s="207"/>
      <c r="AE58" s="207"/>
      <c r="AF58" s="208"/>
    </row>
    <row r="59" spans="1:32" ht="18.649999999999999" customHeight="1" x14ac:dyDescent="0.25">
      <c r="A59" s="97">
        <v>24</v>
      </c>
      <c r="B59" s="192" t="s">
        <v>119</v>
      </c>
      <c r="C59" s="193"/>
      <c r="D59" s="193"/>
      <c r="E59" s="193"/>
      <c r="F59" s="193"/>
      <c r="G59" s="193"/>
      <c r="H59" s="193"/>
      <c r="I59" s="193"/>
      <c r="J59" s="193"/>
      <c r="K59" s="193"/>
      <c r="L59" s="193"/>
      <c r="M59" s="194"/>
      <c r="N59" s="102"/>
      <c r="O59" s="103" t="s">
        <v>120</v>
      </c>
      <c r="P59" s="195"/>
      <c r="Q59" s="196"/>
      <c r="R59" s="196"/>
      <c r="S59" s="196"/>
      <c r="T59" s="197"/>
      <c r="U59" s="212"/>
      <c r="V59" s="213"/>
      <c r="W59" s="213"/>
      <c r="X59" s="213"/>
      <c r="Y59" s="213"/>
      <c r="Z59" s="213"/>
      <c r="AA59" s="214"/>
      <c r="AB59" s="206"/>
      <c r="AC59" s="207"/>
      <c r="AD59" s="207"/>
      <c r="AE59" s="207"/>
      <c r="AF59" s="208"/>
    </row>
    <row r="60" spans="1:32" ht="18.649999999999999" customHeight="1" x14ac:dyDescent="0.25">
      <c r="A60" s="97">
        <v>25</v>
      </c>
      <c r="B60" s="192" t="s">
        <v>121</v>
      </c>
      <c r="C60" s="193"/>
      <c r="D60" s="193"/>
      <c r="E60" s="193"/>
      <c r="F60" s="193"/>
      <c r="G60" s="193"/>
      <c r="H60" s="193"/>
      <c r="I60" s="193"/>
      <c r="J60" s="193"/>
      <c r="K60" s="193"/>
      <c r="L60" s="193"/>
      <c r="M60" s="194"/>
      <c r="N60" s="102"/>
      <c r="O60" s="103" t="s">
        <v>122</v>
      </c>
      <c r="P60" s="195"/>
      <c r="Q60" s="196"/>
      <c r="R60" s="196"/>
      <c r="S60" s="196"/>
      <c r="T60" s="197"/>
      <c r="U60" s="212"/>
      <c r="V60" s="213"/>
      <c r="W60" s="213"/>
      <c r="X60" s="213"/>
      <c r="Y60" s="213"/>
      <c r="Z60" s="213"/>
      <c r="AA60" s="214"/>
      <c r="AB60" s="206"/>
      <c r="AC60" s="207"/>
      <c r="AD60" s="207"/>
      <c r="AE60" s="207"/>
      <c r="AF60" s="208"/>
    </row>
    <row r="61" spans="1:32" ht="18.649999999999999" customHeight="1" x14ac:dyDescent="0.25">
      <c r="A61" s="97">
        <v>26</v>
      </c>
      <c r="B61" s="192" t="s">
        <v>123</v>
      </c>
      <c r="C61" s="193"/>
      <c r="D61" s="193"/>
      <c r="E61" s="193"/>
      <c r="F61" s="193"/>
      <c r="G61" s="193"/>
      <c r="H61" s="193"/>
      <c r="I61" s="193"/>
      <c r="J61" s="193"/>
      <c r="K61" s="193"/>
      <c r="L61" s="193"/>
      <c r="M61" s="194"/>
      <c r="N61" s="102"/>
      <c r="O61" s="103" t="s">
        <v>124</v>
      </c>
      <c r="P61" s="195"/>
      <c r="Q61" s="196"/>
      <c r="R61" s="196"/>
      <c r="S61" s="196"/>
      <c r="T61" s="197"/>
      <c r="U61" s="212"/>
      <c r="V61" s="213"/>
      <c r="W61" s="213"/>
      <c r="X61" s="213"/>
      <c r="Y61" s="213"/>
      <c r="Z61" s="213"/>
      <c r="AA61" s="214"/>
      <c r="AB61" s="206"/>
      <c r="AC61" s="207"/>
      <c r="AD61" s="207"/>
      <c r="AE61" s="207"/>
      <c r="AF61" s="208"/>
    </row>
    <row r="62" spans="1:32" ht="18.649999999999999" customHeight="1" x14ac:dyDescent="0.25">
      <c r="A62" s="97">
        <v>27</v>
      </c>
      <c r="B62" s="192" t="s">
        <v>125</v>
      </c>
      <c r="C62" s="193"/>
      <c r="D62" s="193"/>
      <c r="E62" s="193"/>
      <c r="F62" s="193"/>
      <c r="G62" s="193"/>
      <c r="H62" s="193"/>
      <c r="I62" s="193"/>
      <c r="J62" s="193"/>
      <c r="K62" s="193"/>
      <c r="L62" s="193"/>
      <c r="M62" s="194"/>
      <c r="N62" s="102">
        <v>1</v>
      </c>
      <c r="O62" s="103" t="s">
        <v>126</v>
      </c>
      <c r="P62" s="195"/>
      <c r="Q62" s="196"/>
      <c r="R62" s="196"/>
      <c r="S62" s="196"/>
      <c r="T62" s="197"/>
      <c r="U62" s="212"/>
      <c r="V62" s="213"/>
      <c r="W62" s="213"/>
      <c r="X62" s="213"/>
      <c r="Y62" s="213"/>
      <c r="Z62" s="213"/>
      <c r="AA62" s="214"/>
      <c r="AB62" s="206"/>
      <c r="AC62" s="207"/>
      <c r="AD62" s="207"/>
      <c r="AE62" s="207"/>
      <c r="AF62" s="208"/>
    </row>
    <row r="63" spans="1:32" ht="18" customHeight="1" x14ac:dyDescent="0.25">
      <c r="A63" s="97">
        <v>28</v>
      </c>
      <c r="B63" s="192" t="s">
        <v>127</v>
      </c>
      <c r="C63" s="193"/>
      <c r="D63" s="193"/>
      <c r="E63" s="193"/>
      <c r="F63" s="193"/>
      <c r="G63" s="193"/>
      <c r="H63" s="193"/>
      <c r="I63" s="193"/>
      <c r="J63" s="193"/>
      <c r="K63" s="193"/>
      <c r="L63" s="193"/>
      <c r="M63" s="194"/>
      <c r="N63" s="102">
        <v>1</v>
      </c>
      <c r="O63" s="103" t="s">
        <v>128</v>
      </c>
      <c r="P63" s="195"/>
      <c r="Q63" s="196"/>
      <c r="R63" s="196"/>
      <c r="S63" s="196"/>
      <c r="T63" s="197"/>
      <c r="U63" s="212"/>
      <c r="V63" s="213"/>
      <c r="W63" s="213"/>
      <c r="X63" s="213"/>
      <c r="Y63" s="213"/>
      <c r="Z63" s="213"/>
      <c r="AA63" s="214"/>
      <c r="AB63" s="206"/>
      <c r="AC63" s="207"/>
      <c r="AD63" s="207"/>
      <c r="AE63" s="207"/>
      <c r="AF63" s="208"/>
    </row>
    <row r="64" spans="1:32" ht="18" customHeight="1" x14ac:dyDescent="0.25">
      <c r="A64" s="97">
        <v>29</v>
      </c>
      <c r="B64" s="192" t="s">
        <v>129</v>
      </c>
      <c r="C64" s="193"/>
      <c r="D64" s="193"/>
      <c r="E64" s="193"/>
      <c r="F64" s="193"/>
      <c r="G64" s="193"/>
      <c r="H64" s="193"/>
      <c r="I64" s="193"/>
      <c r="J64" s="193"/>
      <c r="K64" s="193"/>
      <c r="L64" s="193"/>
      <c r="M64" s="194"/>
      <c r="N64" s="102">
        <v>1</v>
      </c>
      <c r="O64" s="103" t="s">
        <v>130</v>
      </c>
      <c r="P64" s="195"/>
      <c r="Q64" s="196"/>
      <c r="R64" s="196"/>
      <c r="S64" s="196"/>
      <c r="T64" s="197"/>
      <c r="U64" s="212"/>
      <c r="V64" s="213"/>
      <c r="W64" s="213"/>
      <c r="X64" s="213"/>
      <c r="Y64" s="213"/>
      <c r="Z64" s="213"/>
      <c r="AA64" s="214"/>
      <c r="AB64" s="206"/>
      <c r="AC64" s="207"/>
      <c r="AD64" s="207"/>
      <c r="AE64" s="207"/>
      <c r="AF64" s="208"/>
    </row>
    <row r="65" spans="1:32" ht="18" customHeight="1" x14ac:dyDescent="0.25">
      <c r="A65" s="97">
        <v>30</v>
      </c>
      <c r="B65" s="192" t="s">
        <v>131</v>
      </c>
      <c r="C65" s="193"/>
      <c r="D65" s="193"/>
      <c r="E65" s="193"/>
      <c r="F65" s="193"/>
      <c r="G65" s="193"/>
      <c r="H65" s="193"/>
      <c r="I65" s="193"/>
      <c r="J65" s="193"/>
      <c r="K65" s="193"/>
      <c r="L65" s="193"/>
      <c r="M65" s="194"/>
      <c r="N65" s="8">
        <v>1</v>
      </c>
      <c r="O65" s="8" t="s">
        <v>132</v>
      </c>
      <c r="P65" s="195"/>
      <c r="Q65" s="196"/>
      <c r="R65" s="196"/>
      <c r="S65" s="196"/>
      <c r="T65" s="197"/>
      <c r="U65" s="212"/>
      <c r="V65" s="213"/>
      <c r="W65" s="213"/>
      <c r="X65" s="213"/>
      <c r="Y65" s="213"/>
      <c r="Z65" s="213"/>
      <c r="AA65" s="214"/>
      <c r="AB65" s="206"/>
      <c r="AC65" s="207"/>
      <c r="AD65" s="207"/>
      <c r="AE65" s="207"/>
      <c r="AF65" s="208"/>
    </row>
    <row r="66" spans="1:32" ht="18" customHeight="1" x14ac:dyDescent="0.25">
      <c r="A66" s="97">
        <v>31</v>
      </c>
      <c r="B66" s="192" t="s">
        <v>133</v>
      </c>
      <c r="C66" s="193"/>
      <c r="D66" s="193"/>
      <c r="E66" s="193"/>
      <c r="F66" s="193"/>
      <c r="G66" s="193"/>
      <c r="H66" s="193"/>
      <c r="I66" s="193"/>
      <c r="J66" s="193"/>
      <c r="K66" s="193"/>
      <c r="L66" s="193"/>
      <c r="M66" s="194"/>
      <c r="N66" s="8">
        <v>1</v>
      </c>
      <c r="O66" s="8" t="s">
        <v>134</v>
      </c>
      <c r="P66" s="195"/>
      <c r="Q66" s="196"/>
      <c r="R66" s="196"/>
      <c r="S66" s="196"/>
      <c r="T66" s="197"/>
      <c r="U66" s="212"/>
      <c r="V66" s="213"/>
      <c r="W66" s="213"/>
      <c r="X66" s="213"/>
      <c r="Y66" s="213"/>
      <c r="Z66" s="213"/>
      <c r="AA66" s="214"/>
      <c r="AB66" s="206"/>
      <c r="AC66" s="207"/>
      <c r="AD66" s="207"/>
      <c r="AE66" s="207"/>
      <c r="AF66" s="208"/>
    </row>
    <row r="67" spans="1:32" ht="18" customHeight="1" x14ac:dyDescent="0.25">
      <c r="A67" s="97">
        <v>32</v>
      </c>
      <c r="B67" s="192" t="s">
        <v>135</v>
      </c>
      <c r="C67" s="193"/>
      <c r="D67" s="193"/>
      <c r="E67" s="193"/>
      <c r="F67" s="193"/>
      <c r="G67" s="193"/>
      <c r="H67" s="193"/>
      <c r="I67" s="193"/>
      <c r="J67" s="193"/>
      <c r="K67" s="193"/>
      <c r="L67" s="193"/>
      <c r="M67" s="194"/>
      <c r="N67" s="8">
        <v>1</v>
      </c>
      <c r="O67" s="8" t="s">
        <v>136</v>
      </c>
      <c r="P67" s="195"/>
      <c r="Q67" s="196"/>
      <c r="R67" s="196"/>
      <c r="S67" s="196"/>
      <c r="T67" s="197"/>
      <c r="U67" s="212"/>
      <c r="V67" s="213"/>
      <c r="W67" s="213"/>
      <c r="X67" s="213"/>
      <c r="Y67" s="213"/>
      <c r="Z67" s="213"/>
      <c r="AA67" s="214"/>
      <c r="AB67" s="206"/>
      <c r="AC67" s="207"/>
      <c r="AD67" s="207"/>
      <c r="AE67" s="207"/>
      <c r="AF67" s="208"/>
    </row>
    <row r="68" spans="1:32" x14ac:dyDescent="0.25">
      <c r="A68" s="97">
        <v>33</v>
      </c>
      <c r="B68" s="192" t="s">
        <v>651</v>
      </c>
      <c r="C68" s="193"/>
      <c r="D68" s="193"/>
      <c r="E68" s="193"/>
      <c r="F68" s="193"/>
      <c r="G68" s="193"/>
      <c r="H68" s="193"/>
      <c r="I68" s="193"/>
      <c r="J68" s="193"/>
      <c r="K68" s="193"/>
      <c r="L68" s="193"/>
      <c r="M68" s="194"/>
      <c r="N68" s="8"/>
      <c r="O68" s="134" t="s">
        <v>652</v>
      </c>
      <c r="P68" s="195"/>
      <c r="Q68" s="196"/>
      <c r="R68" s="196"/>
      <c r="S68" s="196"/>
      <c r="T68" s="197"/>
      <c r="U68" s="212"/>
      <c r="V68" s="213"/>
      <c r="W68" s="213"/>
      <c r="X68" s="213"/>
      <c r="Y68" s="213"/>
      <c r="Z68" s="213"/>
      <c r="AA68" s="214"/>
      <c r="AB68" s="206"/>
      <c r="AC68" s="207"/>
      <c r="AD68" s="207"/>
      <c r="AE68" s="207"/>
      <c r="AF68" s="208"/>
    </row>
    <row r="69" spans="1:32" ht="18" customHeight="1" thickBot="1" x14ac:dyDescent="0.3">
      <c r="A69" s="97">
        <v>34</v>
      </c>
      <c r="B69" s="192" t="s">
        <v>137</v>
      </c>
      <c r="C69" s="193"/>
      <c r="D69" s="193"/>
      <c r="E69" s="193"/>
      <c r="F69" s="193"/>
      <c r="G69" s="193"/>
      <c r="H69" s="193"/>
      <c r="I69" s="193"/>
      <c r="J69" s="193"/>
      <c r="K69" s="193"/>
      <c r="L69" s="193"/>
      <c r="M69" s="194"/>
      <c r="N69" s="8">
        <v>1</v>
      </c>
      <c r="O69" s="104" t="s">
        <v>138</v>
      </c>
      <c r="P69" s="195"/>
      <c r="Q69" s="196"/>
      <c r="R69" s="196"/>
      <c r="S69" s="196"/>
      <c r="T69" s="197"/>
      <c r="U69" s="212"/>
      <c r="V69" s="213"/>
      <c r="W69" s="213"/>
      <c r="X69" s="213"/>
      <c r="Y69" s="213"/>
      <c r="Z69" s="213"/>
      <c r="AA69" s="214"/>
      <c r="AB69" s="209"/>
      <c r="AC69" s="210"/>
      <c r="AD69" s="210"/>
      <c r="AE69" s="210"/>
      <c r="AF69" s="211"/>
    </row>
    <row r="70" spans="1:32" ht="18.649999999999999" customHeight="1" x14ac:dyDescent="0.25">
      <c r="A70" s="97">
        <v>35</v>
      </c>
      <c r="B70" s="98" t="s">
        <v>139</v>
      </c>
      <c r="C70" s="99"/>
      <c r="D70" s="99"/>
      <c r="E70" s="99"/>
      <c r="F70" s="99"/>
      <c r="G70" s="99"/>
      <c r="H70" s="99"/>
      <c r="I70" s="99"/>
      <c r="J70" s="99"/>
      <c r="K70" s="99"/>
      <c r="L70" s="99"/>
      <c r="M70" s="99"/>
      <c r="N70" s="100"/>
      <c r="O70" s="100"/>
      <c r="P70" s="101"/>
      <c r="Q70" s="101"/>
      <c r="R70" s="101"/>
      <c r="S70" s="101"/>
      <c r="T70" s="101"/>
      <c r="U70" s="128"/>
      <c r="V70" s="128"/>
      <c r="W70" s="128"/>
      <c r="X70" s="128"/>
      <c r="Y70" s="128"/>
      <c r="Z70" s="128"/>
      <c r="AA70" s="128"/>
      <c r="AB70" s="129"/>
      <c r="AC70" s="129"/>
      <c r="AD70" s="129"/>
      <c r="AE70" s="129"/>
      <c r="AF70" s="130"/>
    </row>
    <row r="71" spans="1:32" ht="18.649999999999999" customHeight="1" x14ac:dyDescent="0.25">
      <c r="A71" s="97">
        <v>36</v>
      </c>
      <c r="B71" s="203"/>
      <c r="C71" s="204"/>
      <c r="D71" s="204"/>
      <c r="E71" s="204"/>
      <c r="F71" s="204"/>
      <c r="G71" s="204"/>
      <c r="H71" s="204"/>
      <c r="I71" s="204"/>
      <c r="J71" s="204"/>
      <c r="K71" s="204"/>
      <c r="L71" s="204"/>
      <c r="M71" s="205"/>
      <c r="N71" s="8" t="str">
        <f t="shared" ref="N71:O75" si="0">IF(A71&gt;" ","101"," ")</f>
        <v xml:space="preserve"> </v>
      </c>
      <c r="O71" s="8" t="str">
        <f>IF(B71&gt;" ","101"," ")</f>
        <v xml:space="preserve"> </v>
      </c>
      <c r="P71" s="195"/>
      <c r="Q71" s="196"/>
      <c r="R71" s="196"/>
      <c r="S71" s="196"/>
      <c r="T71" s="197"/>
      <c r="U71" s="212"/>
      <c r="V71" s="213"/>
      <c r="W71" s="213"/>
      <c r="X71" s="213"/>
      <c r="Y71" s="213"/>
      <c r="Z71" s="213"/>
      <c r="AA71" s="214"/>
      <c r="AB71" s="200"/>
      <c r="AC71" s="201"/>
      <c r="AD71" s="201"/>
      <c r="AE71" s="201"/>
      <c r="AF71" s="202"/>
    </row>
    <row r="72" spans="1:32" ht="18.649999999999999" customHeight="1" x14ac:dyDescent="0.25">
      <c r="A72" s="97">
        <v>37</v>
      </c>
      <c r="B72" s="203"/>
      <c r="C72" s="204"/>
      <c r="D72" s="204"/>
      <c r="E72" s="204"/>
      <c r="F72" s="204"/>
      <c r="G72" s="204"/>
      <c r="H72" s="204"/>
      <c r="I72" s="204"/>
      <c r="J72" s="204"/>
      <c r="K72" s="204"/>
      <c r="L72" s="204"/>
      <c r="M72" s="205"/>
      <c r="N72" s="8" t="str">
        <f t="shared" si="0"/>
        <v xml:space="preserve"> </v>
      </c>
      <c r="O72" s="8" t="str">
        <f t="shared" si="0"/>
        <v xml:space="preserve"> </v>
      </c>
      <c r="P72" s="195"/>
      <c r="Q72" s="196"/>
      <c r="R72" s="196"/>
      <c r="S72" s="196"/>
      <c r="T72" s="197"/>
      <c r="U72" s="212"/>
      <c r="V72" s="213"/>
      <c r="W72" s="213"/>
      <c r="X72" s="213"/>
      <c r="Y72" s="213"/>
      <c r="Z72" s="213"/>
      <c r="AA72" s="214"/>
      <c r="AB72" s="200"/>
      <c r="AC72" s="201"/>
      <c r="AD72" s="201"/>
      <c r="AE72" s="201"/>
      <c r="AF72" s="202"/>
    </row>
    <row r="73" spans="1:32" ht="18.649999999999999" customHeight="1" x14ac:dyDescent="0.25">
      <c r="A73" s="97">
        <v>38</v>
      </c>
      <c r="B73" s="203"/>
      <c r="C73" s="204"/>
      <c r="D73" s="204"/>
      <c r="E73" s="204"/>
      <c r="F73" s="204"/>
      <c r="G73" s="204"/>
      <c r="H73" s="204"/>
      <c r="I73" s="204"/>
      <c r="J73" s="204"/>
      <c r="K73" s="204"/>
      <c r="L73" s="204"/>
      <c r="M73" s="205"/>
      <c r="N73" s="8" t="str">
        <f t="shared" si="0"/>
        <v xml:space="preserve"> </v>
      </c>
      <c r="O73" s="8" t="str">
        <f t="shared" si="0"/>
        <v xml:space="preserve"> </v>
      </c>
      <c r="P73" s="195"/>
      <c r="Q73" s="196"/>
      <c r="R73" s="196"/>
      <c r="S73" s="196"/>
      <c r="T73" s="197"/>
      <c r="U73" s="212"/>
      <c r="V73" s="213"/>
      <c r="W73" s="213"/>
      <c r="X73" s="213"/>
      <c r="Y73" s="213"/>
      <c r="Z73" s="213"/>
      <c r="AA73" s="214"/>
      <c r="AB73" s="200"/>
      <c r="AC73" s="201"/>
      <c r="AD73" s="201"/>
      <c r="AE73" s="201"/>
      <c r="AF73" s="202"/>
    </row>
    <row r="74" spans="1:32" ht="18.649999999999999" customHeight="1" x14ac:dyDescent="0.25">
      <c r="A74" s="97">
        <v>39</v>
      </c>
      <c r="B74" s="203"/>
      <c r="C74" s="204"/>
      <c r="D74" s="204"/>
      <c r="E74" s="204"/>
      <c r="F74" s="204"/>
      <c r="G74" s="204"/>
      <c r="H74" s="204"/>
      <c r="I74" s="204"/>
      <c r="J74" s="204"/>
      <c r="K74" s="204"/>
      <c r="L74" s="204"/>
      <c r="M74" s="205"/>
      <c r="N74" s="8" t="str">
        <f t="shared" si="0"/>
        <v xml:space="preserve"> </v>
      </c>
      <c r="O74" s="8" t="str">
        <f t="shared" si="0"/>
        <v xml:space="preserve"> </v>
      </c>
      <c r="P74" s="195"/>
      <c r="Q74" s="196"/>
      <c r="R74" s="196"/>
      <c r="S74" s="196"/>
      <c r="T74" s="197"/>
      <c r="U74" s="212"/>
      <c r="V74" s="213"/>
      <c r="W74" s="213"/>
      <c r="X74" s="213"/>
      <c r="Y74" s="213"/>
      <c r="Z74" s="213"/>
      <c r="AA74" s="214"/>
      <c r="AB74" s="200"/>
      <c r="AC74" s="201"/>
      <c r="AD74" s="201"/>
      <c r="AE74" s="201"/>
      <c r="AF74" s="202"/>
    </row>
    <row r="75" spans="1:32" ht="18.649999999999999" customHeight="1" x14ac:dyDescent="0.25">
      <c r="A75" s="97">
        <v>40</v>
      </c>
      <c r="B75" s="203"/>
      <c r="C75" s="204"/>
      <c r="D75" s="204"/>
      <c r="E75" s="204"/>
      <c r="F75" s="204"/>
      <c r="G75" s="204"/>
      <c r="H75" s="204"/>
      <c r="I75" s="204"/>
      <c r="J75" s="204"/>
      <c r="K75" s="204"/>
      <c r="L75" s="204"/>
      <c r="M75" s="205"/>
      <c r="N75" s="8" t="str">
        <f t="shared" si="0"/>
        <v xml:space="preserve"> </v>
      </c>
      <c r="O75" s="8" t="str">
        <f t="shared" si="0"/>
        <v xml:space="preserve"> </v>
      </c>
      <c r="P75" s="195"/>
      <c r="Q75" s="196"/>
      <c r="R75" s="196"/>
      <c r="S75" s="196"/>
      <c r="T75" s="197"/>
      <c r="U75" s="212"/>
      <c r="V75" s="213"/>
      <c r="W75" s="213"/>
      <c r="X75" s="213"/>
      <c r="Y75" s="213"/>
      <c r="Z75" s="213"/>
      <c r="AA75" s="214"/>
      <c r="AB75" s="212"/>
      <c r="AC75" s="213"/>
      <c r="AD75" s="213"/>
      <c r="AE75" s="213"/>
      <c r="AF75" s="241"/>
    </row>
    <row r="76" spans="1:32" x14ac:dyDescent="0.25">
      <c r="A76" s="86"/>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8"/>
      <c r="AD76" s="87"/>
      <c r="AE76" s="87"/>
      <c r="AF76" s="89"/>
    </row>
    <row r="77" spans="1:32" s="71" customFormat="1" x14ac:dyDescent="0.25">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row>
    <row r="78" spans="1:32" s="71" customFormat="1" x14ac:dyDescent="0.25">
      <c r="A78" s="13"/>
      <c r="B78" s="20" t="s">
        <v>140</v>
      </c>
      <c r="C78" s="14"/>
      <c r="D78" s="14"/>
      <c r="E78" s="14"/>
      <c r="F78" s="14"/>
      <c r="G78" s="14"/>
      <c r="H78" s="14"/>
      <c r="I78" s="14"/>
      <c r="J78" s="14"/>
      <c r="K78" s="14"/>
      <c r="L78" s="14"/>
      <c r="M78" s="215">
        <f>IF(COUNTIF(AB36:AB69,"&gt;0")=0,0,COUNTIF(AB36:AB69,"&gt;0"))+IF(COUNTIF(AB71:AB75,"&gt;0")=0,0,COUNTIF(AB71:AB75,"&gt;0"))</f>
        <v>0</v>
      </c>
      <c r="N78" s="216"/>
      <c r="O78" s="216"/>
      <c r="P78" s="216"/>
      <c r="Q78" s="217"/>
      <c r="R78" s="14"/>
      <c r="S78" s="14"/>
      <c r="T78" s="14"/>
      <c r="U78" s="14"/>
      <c r="V78" s="14"/>
      <c r="W78" s="14"/>
      <c r="X78" s="14"/>
      <c r="Y78" s="14"/>
      <c r="Z78" s="14"/>
      <c r="AA78" s="14"/>
      <c r="AB78" s="14"/>
      <c r="AC78" s="14"/>
      <c r="AD78" s="14"/>
      <c r="AE78" s="14"/>
      <c r="AF78" s="15"/>
    </row>
    <row r="79" spans="1:32" s="71" customFormat="1" x14ac:dyDescent="0.25">
      <c r="A79" s="13"/>
      <c r="B79" s="14"/>
      <c r="C79" s="14"/>
      <c r="D79" s="14"/>
      <c r="E79" s="14"/>
      <c r="F79" s="14"/>
      <c r="G79" s="14"/>
      <c r="H79" s="14"/>
      <c r="I79" s="14"/>
      <c r="J79" s="14"/>
      <c r="K79" s="14"/>
      <c r="L79" s="14"/>
      <c r="M79" s="90"/>
      <c r="N79" s="90"/>
      <c r="O79" s="90"/>
      <c r="P79" s="90"/>
      <c r="Q79" s="90"/>
      <c r="R79" s="14"/>
      <c r="S79" s="14"/>
      <c r="T79" s="14"/>
      <c r="U79" s="14"/>
      <c r="V79" s="14"/>
      <c r="W79" s="14"/>
      <c r="X79" s="14"/>
      <c r="Y79" s="14"/>
      <c r="Z79" s="14"/>
      <c r="AA79" s="14"/>
      <c r="AB79" s="14"/>
      <c r="AC79" s="14"/>
      <c r="AD79" s="14"/>
      <c r="AE79" s="14"/>
      <c r="AF79" s="15"/>
    </row>
    <row r="80" spans="1:32" s="71" customFormat="1" x14ac:dyDescent="0.25">
      <c r="A80" s="13"/>
      <c r="B80" s="20" t="s">
        <v>141</v>
      </c>
      <c r="C80" s="14"/>
      <c r="D80" s="14"/>
      <c r="E80" s="14"/>
      <c r="F80" s="14"/>
      <c r="G80" s="14"/>
      <c r="H80" s="14"/>
      <c r="I80" s="14"/>
      <c r="J80" s="14"/>
      <c r="K80" s="14"/>
      <c r="L80" s="14"/>
      <c r="M80" s="215">
        <f>SUM(AB36:AF75)</f>
        <v>0</v>
      </c>
      <c r="N80" s="216"/>
      <c r="O80" s="216"/>
      <c r="P80" s="216"/>
      <c r="Q80" s="217"/>
      <c r="R80" s="14"/>
      <c r="S80" s="14"/>
      <c r="T80" s="14"/>
      <c r="U80" s="14"/>
      <c r="V80" s="14"/>
      <c r="W80" s="14"/>
      <c r="X80" s="14"/>
      <c r="Y80" s="14"/>
      <c r="Z80" s="14"/>
      <c r="AA80" s="14"/>
      <c r="AB80" s="14"/>
      <c r="AC80" s="14"/>
      <c r="AD80" s="14"/>
      <c r="AE80" s="14"/>
      <c r="AF80" s="15"/>
    </row>
    <row r="81" spans="1:32" s="71" customFormat="1" x14ac:dyDescent="0.25">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row>
    <row r="82" spans="1:32" x14ac:dyDescent="0.25">
      <c r="A82" s="91"/>
      <c r="B82" s="92"/>
      <c r="C82" s="92"/>
      <c r="D82" s="92"/>
      <c r="E82" s="92"/>
      <c r="F82" s="92"/>
      <c r="G82" s="92"/>
      <c r="H82" s="92"/>
      <c r="I82" s="92"/>
      <c r="J82" s="92"/>
      <c r="K82" s="92"/>
      <c r="L82" s="92"/>
      <c r="M82" s="92"/>
      <c r="N82" s="92"/>
      <c r="O82" s="92"/>
      <c r="P82" s="92"/>
      <c r="Q82" s="92"/>
      <c r="R82" s="1"/>
      <c r="S82" s="1"/>
      <c r="T82" s="92" t="s">
        <v>142</v>
      </c>
      <c r="U82" s="92"/>
      <c r="V82" s="14"/>
      <c r="W82" s="92" t="str">
        <f>J24</f>
        <v/>
      </c>
      <c r="X82" s="92"/>
      <c r="Y82" s="92"/>
      <c r="Z82" s="92"/>
      <c r="AA82" s="14"/>
      <c r="AB82" s="92"/>
      <c r="AC82" s="92"/>
      <c r="AD82" s="92"/>
      <c r="AE82" s="92" t="s">
        <v>653</v>
      </c>
      <c r="AF82" s="93"/>
    </row>
    <row r="83" spans="1:32" ht="13" thickBot="1" x14ac:dyDescent="0.3">
      <c r="A83" s="94"/>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6"/>
    </row>
  </sheetData>
  <sheetProtection algorithmName="SHA-512" hashValue="YFpBiiLxMN2WJ1zPcxYG/s2jO7oLia6B0SJNorWyRCWEG4Wedv/Da7Tpl7CeSk1x4NPtZmZdgLMy2UJ5XCIv4g==" saltValue="YFMuK+oevH+JsOXiZKAQYQ==" spinCount="100000" sheet="1" selectLockedCells="1"/>
  <mergeCells count="190">
    <mergeCell ref="AB75:AF75"/>
    <mergeCell ref="B61:M61"/>
    <mergeCell ref="P36:T36"/>
    <mergeCell ref="P37:T37"/>
    <mergeCell ref="P38:T38"/>
    <mergeCell ref="P61:T61"/>
    <mergeCell ref="AB61:AF61"/>
    <mergeCell ref="U61:AA61"/>
    <mergeCell ref="U69:AA69"/>
    <mergeCell ref="B74:M74"/>
    <mergeCell ref="P74:T74"/>
    <mergeCell ref="U74:AA74"/>
    <mergeCell ref="AB74:AF74"/>
    <mergeCell ref="U41:AA41"/>
    <mergeCell ref="U45:AA45"/>
    <mergeCell ref="B46:M46"/>
    <mergeCell ref="P73:T73"/>
    <mergeCell ref="U73:AA73"/>
    <mergeCell ref="AB73:AF73"/>
    <mergeCell ref="AB41:AF41"/>
    <mergeCell ref="AB55:AF55"/>
    <mergeCell ref="U56:AA56"/>
    <mergeCell ref="AB53:AF53"/>
    <mergeCell ref="U59:AA59"/>
    <mergeCell ref="AB59:AF59"/>
    <mergeCell ref="AB57:AF57"/>
    <mergeCell ref="AB56:AF56"/>
    <mergeCell ref="U57:AA57"/>
    <mergeCell ref="AA11:AF11"/>
    <mergeCell ref="Y12:AF12"/>
    <mergeCell ref="W13:AF13"/>
    <mergeCell ref="AB64:AF64"/>
    <mergeCell ref="AB65:AF65"/>
    <mergeCell ref="AB66:AF66"/>
    <mergeCell ref="U62:AA62"/>
    <mergeCell ref="AB62:AF62"/>
    <mergeCell ref="P58:T58"/>
    <mergeCell ref="U49:AA49"/>
    <mergeCell ref="U54:AA54"/>
    <mergeCell ref="AB54:AF54"/>
    <mergeCell ref="AB52:AF52"/>
    <mergeCell ref="U53:AA53"/>
    <mergeCell ref="P49:T49"/>
    <mergeCell ref="P57:T57"/>
    <mergeCell ref="P63:T63"/>
    <mergeCell ref="P60:T60"/>
    <mergeCell ref="P59:T59"/>
    <mergeCell ref="P53:T53"/>
    <mergeCell ref="P62:T62"/>
    <mergeCell ref="U60:AA60"/>
    <mergeCell ref="AB60:AF60"/>
    <mergeCell ref="P54:T54"/>
    <mergeCell ref="P55:T55"/>
    <mergeCell ref="U58:AA58"/>
    <mergeCell ref="U55:AA55"/>
    <mergeCell ref="P43:T43"/>
    <mergeCell ref="B62:M62"/>
    <mergeCell ref="P44:T44"/>
    <mergeCell ref="B43:M43"/>
    <mergeCell ref="B44:M44"/>
    <mergeCell ref="B45:M45"/>
    <mergeCell ref="B52:M52"/>
    <mergeCell ref="B47:M47"/>
    <mergeCell ref="U52:AA52"/>
    <mergeCell ref="P47:T47"/>
    <mergeCell ref="P48:T48"/>
    <mergeCell ref="B53:M53"/>
    <mergeCell ref="B54:M54"/>
    <mergeCell ref="B55:M55"/>
    <mergeCell ref="B56:M56"/>
    <mergeCell ref="U38:AA38"/>
    <mergeCell ref="AB38:AF38"/>
    <mergeCell ref="U39:AA39"/>
    <mergeCell ref="AB39:AF39"/>
    <mergeCell ref="U40:AA40"/>
    <mergeCell ref="AB40:AF40"/>
    <mergeCell ref="P39:T39"/>
    <mergeCell ref="B39:M39"/>
    <mergeCell ref="B40:M40"/>
    <mergeCell ref="B38:M38"/>
    <mergeCell ref="AB44:AF44"/>
    <mergeCell ref="AB45:AF45"/>
    <mergeCell ref="U44:AA44"/>
    <mergeCell ref="U34:AA35"/>
    <mergeCell ref="AB34:AF35"/>
    <mergeCell ref="P45:T45"/>
    <mergeCell ref="P52:T52"/>
    <mergeCell ref="P50:T50"/>
    <mergeCell ref="P51:T51"/>
    <mergeCell ref="P46:T46"/>
    <mergeCell ref="U42:AA42"/>
    <mergeCell ref="AB42:AF42"/>
    <mergeCell ref="U43:AA43"/>
    <mergeCell ref="AB43:AF43"/>
    <mergeCell ref="AB49:AF49"/>
    <mergeCell ref="U50:AA50"/>
    <mergeCell ref="AB50:AF50"/>
    <mergeCell ref="U51:AA51"/>
    <mergeCell ref="AB51:AF51"/>
    <mergeCell ref="AB46:AF46"/>
    <mergeCell ref="U47:AA47"/>
    <mergeCell ref="AB47:AF47"/>
    <mergeCell ref="U48:AA48"/>
    <mergeCell ref="AB48:AF48"/>
    <mergeCell ref="A17:AF18"/>
    <mergeCell ref="U36:AA36"/>
    <mergeCell ref="AB36:AF36"/>
    <mergeCell ref="U37:AA37"/>
    <mergeCell ref="AB37:AF37"/>
    <mergeCell ref="O34:O35"/>
    <mergeCell ref="P34:T35"/>
    <mergeCell ref="B37:M37"/>
    <mergeCell ref="B34:M35"/>
    <mergeCell ref="J21:T21"/>
    <mergeCell ref="J22:T22"/>
    <mergeCell ref="J23:T23"/>
    <mergeCell ref="J24:T24"/>
    <mergeCell ref="J25:T25"/>
    <mergeCell ref="J26:T26"/>
    <mergeCell ref="J27:T27"/>
    <mergeCell ref="J28:T28"/>
    <mergeCell ref="A21:I21"/>
    <mergeCell ref="A22:I22"/>
    <mergeCell ref="A23:I23"/>
    <mergeCell ref="A24:I24"/>
    <mergeCell ref="A25:I25"/>
    <mergeCell ref="A26:I26"/>
    <mergeCell ref="A27:I27"/>
    <mergeCell ref="U46:AA46"/>
    <mergeCell ref="M80:Q80"/>
    <mergeCell ref="M78:Q78"/>
    <mergeCell ref="P64:T64"/>
    <mergeCell ref="B63:M63"/>
    <mergeCell ref="B64:M64"/>
    <mergeCell ref="B65:M65"/>
    <mergeCell ref="B66:M66"/>
    <mergeCell ref="B67:M67"/>
    <mergeCell ref="B69:M69"/>
    <mergeCell ref="B71:M71"/>
    <mergeCell ref="P71:T71"/>
    <mergeCell ref="P65:T65"/>
    <mergeCell ref="P66:T66"/>
    <mergeCell ref="P67:T67"/>
    <mergeCell ref="U72:AA72"/>
    <mergeCell ref="B48:M48"/>
    <mergeCell ref="B49:M49"/>
    <mergeCell ref="B50:M50"/>
    <mergeCell ref="B51:M51"/>
    <mergeCell ref="B68:M68"/>
    <mergeCell ref="P68:T68"/>
    <mergeCell ref="P69:T69"/>
    <mergeCell ref="U75:AA75"/>
    <mergeCell ref="AB72:AF72"/>
    <mergeCell ref="B59:M59"/>
    <mergeCell ref="B60:M60"/>
    <mergeCell ref="B72:M72"/>
    <mergeCell ref="P72:T72"/>
    <mergeCell ref="B75:M75"/>
    <mergeCell ref="P75:T75"/>
    <mergeCell ref="P56:T56"/>
    <mergeCell ref="B73:M73"/>
    <mergeCell ref="AB58:AF58"/>
    <mergeCell ref="AB69:AF69"/>
    <mergeCell ref="U71:AA71"/>
    <mergeCell ref="AB71:AF71"/>
    <mergeCell ref="U63:AA63"/>
    <mergeCell ref="U64:AA64"/>
    <mergeCell ref="U65:AA65"/>
    <mergeCell ref="U66:AA66"/>
    <mergeCell ref="U67:AA67"/>
    <mergeCell ref="AB67:AF67"/>
    <mergeCell ref="B57:M57"/>
    <mergeCell ref="B58:M58"/>
    <mergeCell ref="U68:AA68"/>
    <mergeCell ref="AB68:AF68"/>
    <mergeCell ref="AB63:AF63"/>
    <mergeCell ref="A28:I28"/>
    <mergeCell ref="A29:I29"/>
    <mergeCell ref="J29:T29"/>
    <mergeCell ref="J30:T30"/>
    <mergeCell ref="J31:T31"/>
    <mergeCell ref="B36:M36"/>
    <mergeCell ref="P41:T41"/>
    <mergeCell ref="P42:T42"/>
    <mergeCell ref="A30:I30"/>
    <mergeCell ref="A31:I31"/>
    <mergeCell ref="P40:T40"/>
    <mergeCell ref="A34:A35"/>
    <mergeCell ref="B41:M41"/>
    <mergeCell ref="B42:M42"/>
  </mergeCells>
  <phoneticPr fontId="2" type="noConversion"/>
  <dataValidations count="1">
    <dataValidation type="whole" allowBlank="1" showInputMessage="1" showErrorMessage="1" error="Please enter a numeric value greater than 1." sqref="AB71:AF75 AB62:AF69 AB36:AF60" xr:uid="{00000000-0002-0000-0100-000000000000}">
      <formula1>1</formula1>
      <formula2>1000000000000</formula2>
    </dataValidation>
  </dataValidations>
  <hyperlinks>
    <hyperlink ref="W13" r:id="rId1" xr:uid="{FD225C88-98A6-41E9-A14E-CC899CD0A7E5}"/>
  </hyperlinks>
  <printOptions horizontalCentered="1"/>
  <pageMargins left="0.5" right="0.5" top="0.5" bottom="0.48" header="0.5" footer="0.25"/>
  <pageSetup scale="57" orientation="portrait" r:id="rId2"/>
  <headerFooter alignWithMargins="0">
    <oddFooter>&amp;C&amp;P of &amp;N</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CD8A534-485E-4F19-BCF3-07C423466DD9}">
          <x14:formula1>
            <xm:f>Facility!$A$80:$A$89</xm:f>
          </x14:formula1>
          <xm:sqref>P36:T69 P71:T75</xm:sqref>
        </x14:dataValidation>
        <x14:dataValidation type="list" allowBlank="1" showInputMessage="1" showErrorMessage="1" xr:uid="{7AA91BFD-0235-4FA1-B613-B4D08A9385C8}">
          <x14:formula1>
            <xm:f>Facility!$A$93:$A$337</xm:f>
          </x14:formula1>
          <xm:sqref>U71:AA75 U36:AA69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0876-0702-45A5-BF71-DF2B47828218}">
  <sheetPr codeName="Sheet2"/>
  <dimension ref="A1:O2"/>
  <sheetViews>
    <sheetView workbookViewId="0">
      <selection activeCell="AB71" sqref="AB71:AF71"/>
    </sheetView>
  </sheetViews>
  <sheetFormatPr defaultRowHeight="12.5" x14ac:dyDescent="0.25"/>
  <cols>
    <col min="2" max="2" width="10.7265625" bestFit="1" customWidth="1"/>
    <col min="3" max="3" width="13.7265625" bestFit="1" customWidth="1"/>
    <col min="4" max="4" width="11.26953125" bestFit="1" customWidth="1"/>
    <col min="5" max="5" width="10.81640625" bestFit="1" customWidth="1"/>
    <col min="6" max="6" width="10.26953125" bestFit="1" customWidth="1"/>
    <col min="7" max="7" width="11.7265625" bestFit="1" customWidth="1"/>
    <col min="8" max="8" width="18.1796875" customWidth="1"/>
    <col min="9" max="9" width="16.453125" bestFit="1" customWidth="1"/>
    <col min="10" max="10" width="12" bestFit="1" customWidth="1"/>
    <col min="11" max="11" width="20.7265625" bestFit="1" customWidth="1"/>
    <col min="12" max="12" width="19.1796875" bestFit="1" customWidth="1"/>
  </cols>
  <sheetData>
    <row r="1" spans="1:15" x14ac:dyDescent="0.25">
      <c r="A1" s="12" t="s">
        <v>368</v>
      </c>
      <c r="B1" s="12" t="s">
        <v>369</v>
      </c>
      <c r="C1" s="12" t="s">
        <v>370</v>
      </c>
      <c r="D1" s="12" t="s">
        <v>371</v>
      </c>
      <c r="E1" s="12" t="s">
        <v>372</v>
      </c>
      <c r="F1" s="12" t="s">
        <v>373</v>
      </c>
      <c r="G1" s="12" t="s">
        <v>374</v>
      </c>
      <c r="H1" s="12" t="s">
        <v>375</v>
      </c>
      <c r="I1" s="12" t="s">
        <v>376</v>
      </c>
      <c r="J1" s="12" t="s">
        <v>377</v>
      </c>
      <c r="K1" s="12" t="s">
        <v>378</v>
      </c>
      <c r="L1" s="12" t="s">
        <v>379</v>
      </c>
      <c r="M1" t="s">
        <v>644</v>
      </c>
      <c r="N1" t="s">
        <v>645</v>
      </c>
      <c r="O1" t="s">
        <v>646</v>
      </c>
    </row>
    <row r="2" spans="1:15" x14ac:dyDescent="0.25">
      <c r="A2" s="12" t="str">
        <f>'(3) Export Activity Detail'!J24</f>
        <v/>
      </c>
      <c r="B2" s="12">
        <v>111</v>
      </c>
      <c r="C2" s="12" t="str">
        <f>'(3) Export Activity Detail'!J23</f>
        <v/>
      </c>
      <c r="D2" s="132" t="str">
        <f>_xlfn.IFNA(VLOOKUP('(3) Export Activity Detail'!$J$25,Facility!$A$2:$H$35,8, FALSE), "" )</f>
        <v/>
      </c>
      <c r="E2" s="12" t="str">
        <f>'(3) Export Activity Detail'!J27</f>
        <v/>
      </c>
      <c r="F2" s="78" t="str">
        <f>TEXT('(3) Export Activity Detail'!J28,"M/D/YYYY")</f>
        <v>//</v>
      </c>
      <c r="G2" s="78" t="str">
        <f>'(3) Export Activity Detail'!J30</f>
        <v/>
      </c>
      <c r="H2" s="79">
        <f>'(1)&amp;(2)'!O19</f>
        <v>0</v>
      </c>
      <c r="I2" s="79">
        <f>'(1)&amp;(2)'!S19</f>
        <v>0</v>
      </c>
      <c r="J2" s="78" t="b">
        <f>Facility!B76</f>
        <v>0</v>
      </c>
      <c r="K2" s="80">
        <f>'(3) Export Activity Detail'!M78</f>
        <v>0</v>
      </c>
      <c r="L2" s="80">
        <f>'(3) Export Activity Detail'!M80</f>
        <v>0</v>
      </c>
    </row>
  </sheetData>
  <sheetProtection algorithmName="SHA-512" hashValue="86nBkgpMRfYkPhqala9SdO5UxoAw6fHeUyPg1Y/vhkEv/+HErKbJikuU1yyOmWn9qkKUp/wNmlA0LxYmkcAAsg==" saltValue="ocUOruykKVNCssRZQwlVNw==" spinCount="100000" sheet="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AAC7-92B8-4716-AE0A-2BD614CA8817}">
  <sheetPr codeName="Sheet4"/>
  <dimension ref="A1:H2"/>
  <sheetViews>
    <sheetView workbookViewId="0">
      <selection activeCell="AB71" sqref="AB71:AF71"/>
    </sheetView>
  </sheetViews>
  <sheetFormatPr defaultRowHeight="12.5" x14ac:dyDescent="0.25"/>
  <sheetData>
    <row r="1" spans="1:8" ht="14.5" x14ac:dyDescent="0.35">
      <c r="A1" s="81" t="s">
        <v>368</v>
      </c>
      <c r="B1" s="81" t="s">
        <v>380</v>
      </c>
      <c r="C1" s="81" t="s">
        <v>381</v>
      </c>
      <c r="D1" s="81" t="s">
        <v>382</v>
      </c>
      <c r="E1" s="81" t="s">
        <v>383</v>
      </c>
      <c r="F1" s="81" t="s">
        <v>384</v>
      </c>
      <c r="G1" s="81" t="s">
        <v>385</v>
      </c>
      <c r="H1" s="81"/>
    </row>
    <row r="2" spans="1:8" x14ac:dyDescent="0.25">
      <c r="A2" t="str" cm="1">
        <f t="array" ref="A2:G2">_xlfn._xlws.SORT(_xlfn.UNIQUE(AllProductData!A2:G39,FALSE,FALSE),1,-1,FALSE)</f>
        <v/>
      </c>
      <c r="B2" t="str">
        <v/>
      </c>
      <c r="C2" t="str">
        <v/>
      </c>
      <c r="D2" t="str">
        <v/>
      </c>
      <c r="E2" t="str">
        <v/>
      </c>
      <c r="F2" t="str">
        <v/>
      </c>
      <c r="G2" t="str">
        <v/>
      </c>
    </row>
  </sheetData>
  <sheetProtection algorithmName="SHA-512" hashValue="kprVPujT41AAXIKUR2x3v9IIz7iWJ+jrQ6kJm2wBR7Sm9pEXMNw5KsHnNct78N0l0kqOUmdAhRT10dHt5cPGPA==" saltValue="kRYzrFn8x73iNtcDkf6xNQ==" spinCount="100000" sheet="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6405-89C9-48B1-BB9F-0D44D7A02AB9}">
  <sheetPr codeName="Sheet5"/>
  <dimension ref="A1:H337"/>
  <sheetViews>
    <sheetView topLeftCell="A61" workbookViewId="0">
      <selection activeCell="AB71" sqref="AB71:AF71"/>
    </sheetView>
  </sheetViews>
  <sheetFormatPr defaultRowHeight="12.5" x14ac:dyDescent="0.25"/>
  <cols>
    <col min="1" max="1" width="31.54296875" bestFit="1" customWidth="1"/>
    <col min="2" max="2" width="25.54296875" bestFit="1" customWidth="1"/>
    <col min="3" max="3" width="15" bestFit="1" customWidth="1"/>
    <col min="7" max="7" width="12.81640625" bestFit="1" customWidth="1"/>
  </cols>
  <sheetData>
    <row r="1" spans="1:8" ht="13" x14ac:dyDescent="0.3">
      <c r="A1" s="75" t="s">
        <v>60</v>
      </c>
      <c r="B1" s="75" t="s">
        <v>195</v>
      </c>
      <c r="C1" s="75" t="s">
        <v>196</v>
      </c>
      <c r="D1" s="74" t="s">
        <v>320</v>
      </c>
      <c r="E1" s="74" t="s">
        <v>197</v>
      </c>
      <c r="F1" s="74" t="s">
        <v>61</v>
      </c>
      <c r="G1" s="75" t="s">
        <v>321</v>
      </c>
      <c r="H1" s="75" t="s">
        <v>322</v>
      </c>
    </row>
    <row r="2" spans="1:8" x14ac:dyDescent="0.25">
      <c r="A2" t="s">
        <v>200</v>
      </c>
      <c r="B2" t="s">
        <v>201</v>
      </c>
      <c r="C2" t="s">
        <v>147</v>
      </c>
      <c r="D2" s="66" t="s">
        <v>43</v>
      </c>
      <c r="E2" s="67" t="s">
        <v>323</v>
      </c>
      <c r="F2" s="67" t="s">
        <v>194</v>
      </c>
      <c r="G2" t="s">
        <v>324</v>
      </c>
      <c r="H2" t="s">
        <v>74</v>
      </c>
    </row>
    <row r="3" spans="1:8" x14ac:dyDescent="0.25">
      <c r="A3" t="s">
        <v>198</v>
      </c>
      <c r="B3" t="s">
        <v>199</v>
      </c>
      <c r="C3" t="s">
        <v>147</v>
      </c>
      <c r="D3" s="66" t="s">
        <v>43</v>
      </c>
      <c r="E3" s="67" t="s">
        <v>323</v>
      </c>
      <c r="F3" s="67" t="s">
        <v>194</v>
      </c>
      <c r="G3" t="s">
        <v>325</v>
      </c>
      <c r="H3" t="s">
        <v>76</v>
      </c>
    </row>
    <row r="4" spans="1:8" x14ac:dyDescent="0.25">
      <c r="A4" t="s">
        <v>202</v>
      </c>
      <c r="B4" t="s">
        <v>203</v>
      </c>
      <c r="C4" t="s">
        <v>151</v>
      </c>
      <c r="D4" s="66" t="s">
        <v>43</v>
      </c>
      <c r="E4" s="67" t="s">
        <v>326</v>
      </c>
      <c r="F4" s="67" t="s">
        <v>204</v>
      </c>
      <c r="G4" t="s">
        <v>327</v>
      </c>
      <c r="H4" t="s">
        <v>78</v>
      </c>
    </row>
    <row r="5" spans="1:8" x14ac:dyDescent="0.25">
      <c r="A5" t="s">
        <v>205</v>
      </c>
      <c r="B5" t="s">
        <v>206</v>
      </c>
      <c r="C5" t="s">
        <v>156</v>
      </c>
      <c r="D5" s="66" t="s">
        <v>43</v>
      </c>
      <c r="E5" s="67" t="s">
        <v>328</v>
      </c>
      <c r="F5" s="67" t="s">
        <v>207</v>
      </c>
      <c r="G5" t="s">
        <v>329</v>
      </c>
      <c r="H5" t="s">
        <v>80</v>
      </c>
    </row>
    <row r="6" spans="1:8" x14ac:dyDescent="0.25">
      <c r="A6" t="s">
        <v>208</v>
      </c>
      <c r="B6" t="s">
        <v>209</v>
      </c>
      <c r="C6" t="s">
        <v>210</v>
      </c>
      <c r="D6" s="66" t="s">
        <v>43</v>
      </c>
      <c r="E6" s="67" t="s">
        <v>330</v>
      </c>
      <c r="F6" s="67" t="s">
        <v>211</v>
      </c>
      <c r="G6" t="s">
        <v>331</v>
      </c>
      <c r="H6" t="s">
        <v>82</v>
      </c>
    </row>
    <row r="7" spans="1:8" x14ac:dyDescent="0.25">
      <c r="A7" t="s">
        <v>39</v>
      </c>
      <c r="B7" t="s">
        <v>212</v>
      </c>
      <c r="C7" t="s">
        <v>213</v>
      </c>
      <c r="D7" s="66" t="s">
        <v>43</v>
      </c>
      <c r="E7" s="67" t="s">
        <v>332</v>
      </c>
      <c r="F7" s="67" t="s">
        <v>204</v>
      </c>
      <c r="G7" t="s">
        <v>333</v>
      </c>
      <c r="H7" t="s">
        <v>84</v>
      </c>
    </row>
    <row r="8" spans="1:8" x14ac:dyDescent="0.25">
      <c r="A8" t="s">
        <v>259</v>
      </c>
      <c r="B8" t="s">
        <v>260</v>
      </c>
      <c r="C8" t="s">
        <v>213</v>
      </c>
      <c r="D8" s="66" t="s">
        <v>43</v>
      </c>
      <c r="E8" s="67" t="s">
        <v>332</v>
      </c>
      <c r="F8" s="67" t="s">
        <v>204</v>
      </c>
      <c r="G8" t="s">
        <v>334</v>
      </c>
      <c r="H8" t="s">
        <v>86</v>
      </c>
    </row>
    <row r="9" spans="1:8" x14ac:dyDescent="0.25">
      <c r="A9" t="s">
        <v>261</v>
      </c>
      <c r="B9" t="s">
        <v>262</v>
      </c>
      <c r="C9" t="s">
        <v>147</v>
      </c>
      <c r="D9" s="66" t="s">
        <v>43</v>
      </c>
      <c r="E9" s="67" t="s">
        <v>323</v>
      </c>
      <c r="F9" s="67" t="s">
        <v>194</v>
      </c>
      <c r="G9" t="s">
        <v>335</v>
      </c>
      <c r="H9" t="s">
        <v>88</v>
      </c>
    </row>
    <row r="10" spans="1:8" x14ac:dyDescent="0.25">
      <c r="A10" t="s">
        <v>263</v>
      </c>
      <c r="B10" t="s">
        <v>264</v>
      </c>
      <c r="C10" t="s">
        <v>210</v>
      </c>
      <c r="D10" s="66" t="s">
        <v>43</v>
      </c>
      <c r="E10" s="67" t="s">
        <v>330</v>
      </c>
      <c r="F10" s="67" t="s">
        <v>211</v>
      </c>
      <c r="G10" t="s">
        <v>336</v>
      </c>
      <c r="H10" t="s">
        <v>90</v>
      </c>
    </row>
    <row r="11" spans="1:8" x14ac:dyDescent="0.25">
      <c r="A11" t="s">
        <v>265</v>
      </c>
      <c r="B11" t="s">
        <v>266</v>
      </c>
      <c r="C11" t="s">
        <v>267</v>
      </c>
      <c r="D11" s="66" t="s">
        <v>43</v>
      </c>
      <c r="E11" s="67" t="s">
        <v>337</v>
      </c>
      <c r="F11" s="67" t="s">
        <v>194</v>
      </c>
      <c r="G11" t="s">
        <v>338</v>
      </c>
      <c r="H11" t="s">
        <v>92</v>
      </c>
    </row>
    <row r="12" spans="1:8" x14ac:dyDescent="0.25">
      <c r="A12" t="s">
        <v>268</v>
      </c>
      <c r="B12" t="s">
        <v>269</v>
      </c>
      <c r="C12" t="s">
        <v>234</v>
      </c>
      <c r="D12" s="66" t="s">
        <v>43</v>
      </c>
      <c r="E12" s="67" t="s">
        <v>339</v>
      </c>
      <c r="F12" s="67" t="s">
        <v>235</v>
      </c>
      <c r="G12" t="s">
        <v>340</v>
      </c>
      <c r="H12" t="s">
        <v>94</v>
      </c>
    </row>
    <row r="13" spans="1:8" x14ac:dyDescent="0.25">
      <c r="A13" t="s">
        <v>270</v>
      </c>
      <c r="B13" t="s">
        <v>271</v>
      </c>
      <c r="C13" t="s">
        <v>156</v>
      </c>
      <c r="D13" s="66" t="s">
        <v>43</v>
      </c>
      <c r="E13" s="67" t="s">
        <v>328</v>
      </c>
      <c r="F13" s="67" t="s">
        <v>207</v>
      </c>
      <c r="G13" t="s">
        <v>341</v>
      </c>
      <c r="H13" t="s">
        <v>96</v>
      </c>
    </row>
    <row r="14" spans="1:8" x14ac:dyDescent="0.25">
      <c r="A14" t="s">
        <v>272</v>
      </c>
      <c r="B14" t="s">
        <v>273</v>
      </c>
      <c r="C14" t="s">
        <v>168</v>
      </c>
      <c r="D14" s="66" t="s">
        <v>43</v>
      </c>
      <c r="E14" s="67" t="s">
        <v>342</v>
      </c>
      <c r="F14" s="67" t="s">
        <v>231</v>
      </c>
      <c r="G14" t="s">
        <v>343</v>
      </c>
      <c r="H14" t="s">
        <v>98</v>
      </c>
    </row>
    <row r="15" spans="1:8" x14ac:dyDescent="0.25">
      <c r="A15" t="s">
        <v>218</v>
      </c>
      <c r="B15" t="s">
        <v>219</v>
      </c>
      <c r="C15" t="s">
        <v>220</v>
      </c>
      <c r="D15" s="66" t="s">
        <v>43</v>
      </c>
      <c r="E15" s="67" t="s">
        <v>337</v>
      </c>
      <c r="F15" s="67" t="s">
        <v>194</v>
      </c>
      <c r="G15" t="s">
        <v>344</v>
      </c>
      <c r="H15" t="s">
        <v>192</v>
      </c>
    </row>
    <row r="16" spans="1:8" x14ac:dyDescent="0.25">
      <c r="A16" t="s">
        <v>214</v>
      </c>
      <c r="B16" t="s">
        <v>215</v>
      </c>
      <c r="C16" t="s">
        <v>151</v>
      </c>
      <c r="D16" s="66" t="s">
        <v>43</v>
      </c>
      <c r="E16" s="67" t="s">
        <v>345</v>
      </c>
      <c r="F16" s="67" t="s">
        <v>204</v>
      </c>
      <c r="G16" t="s">
        <v>346</v>
      </c>
      <c r="H16" t="s">
        <v>100</v>
      </c>
    </row>
    <row r="17" spans="1:8" x14ac:dyDescent="0.25">
      <c r="A17" t="s">
        <v>216</v>
      </c>
      <c r="B17" t="s">
        <v>217</v>
      </c>
      <c r="C17" t="s">
        <v>151</v>
      </c>
      <c r="D17" s="66" t="s">
        <v>43</v>
      </c>
      <c r="E17" s="67" t="s">
        <v>345</v>
      </c>
      <c r="F17" s="67" t="s">
        <v>204</v>
      </c>
      <c r="G17" t="s">
        <v>347</v>
      </c>
      <c r="H17" t="s">
        <v>102</v>
      </c>
    </row>
    <row r="18" spans="1:8" x14ac:dyDescent="0.25">
      <c r="A18" t="s">
        <v>221</v>
      </c>
      <c r="B18" t="s">
        <v>222</v>
      </c>
      <c r="C18" t="s">
        <v>147</v>
      </c>
      <c r="D18" s="66" t="s">
        <v>43</v>
      </c>
      <c r="E18" s="67" t="s">
        <v>323</v>
      </c>
      <c r="F18" s="67" t="s">
        <v>194</v>
      </c>
      <c r="G18" t="s">
        <v>348</v>
      </c>
      <c r="H18" t="s">
        <v>104</v>
      </c>
    </row>
    <row r="19" spans="1:8" x14ac:dyDescent="0.25">
      <c r="A19" t="s">
        <v>223</v>
      </c>
      <c r="B19" t="s">
        <v>224</v>
      </c>
      <c r="C19" t="s">
        <v>151</v>
      </c>
      <c r="D19" s="66" t="s">
        <v>43</v>
      </c>
      <c r="E19" s="67" t="s">
        <v>326</v>
      </c>
      <c r="F19" s="67" t="s">
        <v>204</v>
      </c>
      <c r="G19" t="s">
        <v>349</v>
      </c>
      <c r="H19" t="s">
        <v>106</v>
      </c>
    </row>
    <row r="20" spans="1:8" x14ac:dyDescent="0.25">
      <c r="A20" t="s">
        <v>225</v>
      </c>
      <c r="B20" t="s">
        <v>226</v>
      </c>
      <c r="C20" t="s">
        <v>156</v>
      </c>
      <c r="D20" s="66" t="s">
        <v>43</v>
      </c>
      <c r="E20" s="67" t="s">
        <v>328</v>
      </c>
      <c r="F20" s="67" t="s">
        <v>207</v>
      </c>
      <c r="G20" t="s">
        <v>350</v>
      </c>
      <c r="H20" t="s">
        <v>193</v>
      </c>
    </row>
    <row r="21" spans="1:8" x14ac:dyDescent="0.25">
      <c r="A21" s="76" t="s">
        <v>656</v>
      </c>
      <c r="B21" s="76" t="s">
        <v>256</v>
      </c>
      <c r="C21" s="76" t="s">
        <v>213</v>
      </c>
      <c r="D21" s="76" t="s">
        <v>43</v>
      </c>
      <c r="E21" t="s">
        <v>332</v>
      </c>
      <c r="F21" s="76" t="s">
        <v>204</v>
      </c>
      <c r="G21" s="76" t="s">
        <v>657</v>
      </c>
      <c r="H21" s="76" t="s">
        <v>120</v>
      </c>
    </row>
    <row r="22" spans="1:8" x14ac:dyDescent="0.25">
      <c r="A22" t="s">
        <v>227</v>
      </c>
      <c r="B22" t="s">
        <v>228</v>
      </c>
      <c r="C22" t="s">
        <v>229</v>
      </c>
      <c r="D22" s="66" t="s">
        <v>43</v>
      </c>
      <c r="E22" s="67" t="s">
        <v>351</v>
      </c>
      <c r="F22" s="67" t="s">
        <v>211</v>
      </c>
      <c r="G22" t="s">
        <v>352</v>
      </c>
      <c r="H22" t="s">
        <v>191</v>
      </c>
    </row>
    <row r="23" spans="1:8" x14ac:dyDescent="0.25">
      <c r="A23" t="s">
        <v>232</v>
      </c>
      <c r="B23" t="s">
        <v>233</v>
      </c>
      <c r="C23" t="s">
        <v>234</v>
      </c>
      <c r="D23" s="66" t="s">
        <v>43</v>
      </c>
      <c r="E23" s="67" t="s">
        <v>339</v>
      </c>
      <c r="F23" s="67" t="s">
        <v>235</v>
      </c>
      <c r="G23" t="s">
        <v>354</v>
      </c>
      <c r="H23" t="s">
        <v>110</v>
      </c>
    </row>
    <row r="24" spans="1:8" x14ac:dyDescent="0.25">
      <c r="A24" t="s">
        <v>236</v>
      </c>
      <c r="B24" t="s">
        <v>237</v>
      </c>
      <c r="C24" t="s">
        <v>238</v>
      </c>
      <c r="D24" s="66" t="s">
        <v>43</v>
      </c>
      <c r="E24" s="67" t="s">
        <v>355</v>
      </c>
      <c r="F24" s="67" t="s">
        <v>194</v>
      </c>
      <c r="G24" t="s">
        <v>356</v>
      </c>
      <c r="H24" t="s">
        <v>190</v>
      </c>
    </row>
    <row r="25" spans="1:8" x14ac:dyDescent="0.25">
      <c r="A25" t="s">
        <v>239</v>
      </c>
      <c r="B25" t="s">
        <v>240</v>
      </c>
      <c r="C25" t="s">
        <v>151</v>
      </c>
      <c r="D25" s="66" t="s">
        <v>43</v>
      </c>
      <c r="E25" s="67" t="s">
        <v>345</v>
      </c>
      <c r="F25" s="67" t="s">
        <v>204</v>
      </c>
      <c r="G25" t="s">
        <v>357</v>
      </c>
      <c r="H25" t="s">
        <v>112</v>
      </c>
    </row>
    <row r="26" spans="1:8" x14ac:dyDescent="0.25">
      <c r="A26" t="s">
        <v>241</v>
      </c>
      <c r="B26" t="s">
        <v>242</v>
      </c>
      <c r="C26" t="s">
        <v>151</v>
      </c>
      <c r="D26" s="66" t="s">
        <v>43</v>
      </c>
      <c r="E26" s="68">
        <v>96819</v>
      </c>
      <c r="F26" s="67" t="s">
        <v>204</v>
      </c>
      <c r="G26" t="s">
        <v>358</v>
      </c>
      <c r="H26" t="s">
        <v>114</v>
      </c>
    </row>
    <row r="27" spans="1:8" x14ac:dyDescent="0.25">
      <c r="A27" t="s">
        <v>243</v>
      </c>
      <c r="B27" t="s">
        <v>244</v>
      </c>
      <c r="C27" t="s">
        <v>156</v>
      </c>
      <c r="D27" s="66" t="s">
        <v>43</v>
      </c>
      <c r="E27" s="67" t="s">
        <v>328</v>
      </c>
      <c r="F27" s="67" t="s">
        <v>207</v>
      </c>
      <c r="G27" t="s">
        <v>359</v>
      </c>
      <c r="H27" t="s">
        <v>185</v>
      </c>
    </row>
    <row r="28" spans="1:8" x14ac:dyDescent="0.25">
      <c r="A28" t="s">
        <v>245</v>
      </c>
      <c r="B28" t="s">
        <v>246</v>
      </c>
      <c r="C28" t="s">
        <v>247</v>
      </c>
      <c r="D28" s="66" t="s">
        <v>43</v>
      </c>
      <c r="E28" s="67" t="s">
        <v>360</v>
      </c>
      <c r="F28" s="67" t="s">
        <v>194</v>
      </c>
      <c r="G28" t="s">
        <v>361</v>
      </c>
      <c r="H28" t="s">
        <v>186</v>
      </c>
    </row>
    <row r="29" spans="1:8" x14ac:dyDescent="0.25">
      <c r="A29" t="s">
        <v>248</v>
      </c>
      <c r="B29" s="76" t="s">
        <v>654</v>
      </c>
      <c r="C29" t="s">
        <v>147</v>
      </c>
      <c r="D29" s="66" t="s">
        <v>43</v>
      </c>
      <c r="E29" s="67" t="s">
        <v>323</v>
      </c>
      <c r="F29" s="67" t="s">
        <v>194</v>
      </c>
      <c r="G29" t="s">
        <v>362</v>
      </c>
      <c r="H29" t="s">
        <v>187</v>
      </c>
    </row>
    <row r="30" spans="1:8" x14ac:dyDescent="0.25">
      <c r="A30" t="s">
        <v>249</v>
      </c>
      <c r="B30" t="s">
        <v>250</v>
      </c>
      <c r="C30" t="s">
        <v>210</v>
      </c>
      <c r="D30" s="66" t="s">
        <v>43</v>
      </c>
      <c r="E30" s="67" t="s">
        <v>330</v>
      </c>
      <c r="F30" s="67" t="s">
        <v>211</v>
      </c>
      <c r="G30" t="s">
        <v>363</v>
      </c>
      <c r="H30" t="s">
        <v>116</v>
      </c>
    </row>
    <row r="31" spans="1:8" x14ac:dyDescent="0.25">
      <c r="A31" t="s">
        <v>251</v>
      </c>
      <c r="B31" t="s">
        <v>252</v>
      </c>
      <c r="C31" t="s">
        <v>156</v>
      </c>
      <c r="D31" s="66" t="s">
        <v>43</v>
      </c>
      <c r="E31" s="67" t="s">
        <v>328</v>
      </c>
      <c r="F31" s="67" t="s">
        <v>207</v>
      </c>
      <c r="G31" t="s">
        <v>364</v>
      </c>
      <c r="H31" t="s">
        <v>118</v>
      </c>
    </row>
    <row r="32" spans="1:8" x14ac:dyDescent="0.25">
      <c r="A32" s="76" t="s">
        <v>655</v>
      </c>
      <c r="B32" t="s">
        <v>230</v>
      </c>
      <c r="C32" t="s">
        <v>168</v>
      </c>
      <c r="D32" s="66" t="s">
        <v>43</v>
      </c>
      <c r="E32" s="67" t="s">
        <v>342</v>
      </c>
      <c r="F32" s="67" t="s">
        <v>231</v>
      </c>
      <c r="G32" t="s">
        <v>353</v>
      </c>
      <c r="H32" t="s">
        <v>108</v>
      </c>
    </row>
    <row r="33" spans="1:8" x14ac:dyDescent="0.25">
      <c r="A33" t="s">
        <v>253</v>
      </c>
      <c r="B33" t="s">
        <v>254</v>
      </c>
      <c r="C33" t="s">
        <v>213</v>
      </c>
      <c r="D33" s="66" t="s">
        <v>43</v>
      </c>
      <c r="E33" s="67" t="s">
        <v>332</v>
      </c>
      <c r="F33" s="67" t="s">
        <v>204</v>
      </c>
      <c r="G33" t="s">
        <v>365</v>
      </c>
      <c r="H33" t="s">
        <v>172</v>
      </c>
    </row>
    <row r="34" spans="1:8" x14ac:dyDescent="0.25">
      <c r="A34" t="s">
        <v>255</v>
      </c>
      <c r="B34" t="s">
        <v>256</v>
      </c>
      <c r="C34" t="s">
        <v>213</v>
      </c>
      <c r="D34" s="66" t="s">
        <v>43</v>
      </c>
      <c r="E34" s="67" t="s">
        <v>332</v>
      </c>
      <c r="F34" s="67" t="s">
        <v>204</v>
      </c>
      <c r="G34" t="s">
        <v>366</v>
      </c>
      <c r="H34" t="s">
        <v>189</v>
      </c>
    </row>
    <row r="35" spans="1:8" x14ac:dyDescent="0.25">
      <c r="A35" t="s">
        <v>257</v>
      </c>
      <c r="B35" t="s">
        <v>258</v>
      </c>
      <c r="C35" t="s">
        <v>151</v>
      </c>
      <c r="D35" s="66" t="s">
        <v>43</v>
      </c>
      <c r="E35" s="67" t="s">
        <v>345</v>
      </c>
      <c r="F35" s="67" t="s">
        <v>204</v>
      </c>
      <c r="G35" t="s">
        <v>367</v>
      </c>
      <c r="H35" t="s">
        <v>188</v>
      </c>
    </row>
    <row r="36" spans="1:8" x14ac:dyDescent="0.25">
      <c r="A36" s="76" t="s">
        <v>398</v>
      </c>
    </row>
    <row r="38" spans="1:8" ht="13" x14ac:dyDescent="0.3">
      <c r="A38" s="75" t="s">
        <v>2</v>
      </c>
      <c r="B38" s="75" t="s">
        <v>274</v>
      </c>
      <c r="C38" s="75" t="s">
        <v>58</v>
      </c>
    </row>
    <row r="39" spans="1:8" x14ac:dyDescent="0.25">
      <c r="A39" t="s">
        <v>22</v>
      </c>
      <c r="B39" t="s">
        <v>275</v>
      </c>
      <c r="C39">
        <v>10002</v>
      </c>
    </row>
    <row r="40" spans="1:8" x14ac:dyDescent="0.25">
      <c r="A40" t="s">
        <v>276</v>
      </c>
      <c r="B40" t="s">
        <v>277</v>
      </c>
      <c r="C40">
        <v>10001</v>
      </c>
    </row>
    <row r="41" spans="1:8" x14ac:dyDescent="0.25">
      <c r="A41" t="s">
        <v>278</v>
      </c>
      <c r="B41" t="s">
        <v>279</v>
      </c>
      <c r="C41">
        <v>70001</v>
      </c>
    </row>
    <row r="42" spans="1:8" x14ac:dyDescent="0.25">
      <c r="A42" t="s">
        <v>280</v>
      </c>
      <c r="B42" t="s">
        <v>281</v>
      </c>
      <c r="C42">
        <v>70002</v>
      </c>
    </row>
    <row r="43" spans="1:8" x14ac:dyDescent="0.25">
      <c r="A43" t="s">
        <v>282</v>
      </c>
      <c r="B43" t="s">
        <v>283</v>
      </c>
      <c r="C43">
        <v>10012</v>
      </c>
    </row>
    <row r="44" spans="1:8" x14ac:dyDescent="0.25">
      <c r="A44" t="s">
        <v>658</v>
      </c>
      <c r="B44" t="s">
        <v>284</v>
      </c>
      <c r="C44">
        <v>10004</v>
      </c>
    </row>
    <row r="45" spans="1:8" x14ac:dyDescent="0.25">
      <c r="A45" t="s">
        <v>285</v>
      </c>
      <c r="B45" t="s">
        <v>286</v>
      </c>
      <c r="C45">
        <v>10008</v>
      </c>
    </row>
    <row r="46" spans="1:8" x14ac:dyDescent="0.25">
      <c r="A46" s="76" t="s">
        <v>319</v>
      </c>
      <c r="B46" t="s">
        <v>287</v>
      </c>
      <c r="C46">
        <v>10003</v>
      </c>
    </row>
    <row r="47" spans="1:8" x14ac:dyDescent="0.25">
      <c r="A47" t="s">
        <v>288</v>
      </c>
      <c r="B47" t="s">
        <v>289</v>
      </c>
      <c r="C47">
        <v>80001</v>
      </c>
    </row>
    <row r="48" spans="1:8" x14ac:dyDescent="0.25">
      <c r="A48" t="s">
        <v>290</v>
      </c>
      <c r="B48" t="s">
        <v>291</v>
      </c>
      <c r="C48">
        <v>10012</v>
      </c>
    </row>
    <row r="49" spans="1:3" x14ac:dyDescent="0.25">
      <c r="A49" t="s">
        <v>292</v>
      </c>
      <c r="B49" t="s">
        <v>61</v>
      </c>
      <c r="C49">
        <v>50001</v>
      </c>
    </row>
    <row r="50" spans="1:3" x14ac:dyDescent="0.25">
      <c r="A50" t="s">
        <v>293</v>
      </c>
      <c r="B50" t="s">
        <v>294</v>
      </c>
      <c r="C50">
        <v>20001</v>
      </c>
    </row>
    <row r="51" spans="1:3" x14ac:dyDescent="0.25">
      <c r="A51" t="s">
        <v>295</v>
      </c>
      <c r="B51" t="s">
        <v>296</v>
      </c>
      <c r="C51">
        <v>60001</v>
      </c>
    </row>
    <row r="52" spans="1:3" x14ac:dyDescent="0.25">
      <c r="A52" t="s">
        <v>297</v>
      </c>
      <c r="B52" t="s">
        <v>298</v>
      </c>
      <c r="C52">
        <v>30003</v>
      </c>
    </row>
    <row r="53" spans="1:3" x14ac:dyDescent="0.25">
      <c r="A53" t="s">
        <v>299</v>
      </c>
      <c r="B53" t="s">
        <v>300</v>
      </c>
      <c r="C53">
        <v>30002</v>
      </c>
    </row>
    <row r="54" spans="1:3" x14ac:dyDescent="0.25">
      <c r="A54" t="s">
        <v>301</v>
      </c>
      <c r="B54" t="s">
        <v>302</v>
      </c>
      <c r="C54">
        <v>10005</v>
      </c>
    </row>
    <row r="55" spans="1:3" x14ac:dyDescent="0.25">
      <c r="A55" t="s">
        <v>303</v>
      </c>
      <c r="B55" t="s">
        <v>304</v>
      </c>
      <c r="C55">
        <v>30001</v>
      </c>
    </row>
    <row r="56" spans="1:3" x14ac:dyDescent="0.25">
      <c r="A56" t="s">
        <v>305</v>
      </c>
      <c r="B56" t="s">
        <v>306</v>
      </c>
      <c r="C56">
        <v>10009</v>
      </c>
    </row>
    <row r="57" spans="1:3" x14ac:dyDescent="0.25">
      <c r="A57" t="s">
        <v>307</v>
      </c>
      <c r="B57" t="s">
        <v>308</v>
      </c>
      <c r="C57">
        <v>10006</v>
      </c>
    </row>
    <row r="58" spans="1:3" x14ac:dyDescent="0.25">
      <c r="A58" t="s">
        <v>309</v>
      </c>
      <c r="B58" t="s">
        <v>310</v>
      </c>
      <c r="C58">
        <v>10013</v>
      </c>
    </row>
    <row r="59" spans="1:3" x14ac:dyDescent="0.25">
      <c r="A59" t="s">
        <v>311</v>
      </c>
      <c r="B59" t="s">
        <v>312</v>
      </c>
      <c r="C59">
        <v>20002</v>
      </c>
    </row>
    <row r="60" spans="1:3" x14ac:dyDescent="0.25">
      <c r="A60" t="s">
        <v>313</v>
      </c>
      <c r="B60" t="s">
        <v>314</v>
      </c>
      <c r="C60">
        <v>10007</v>
      </c>
    </row>
    <row r="61" spans="1:3" x14ac:dyDescent="0.25">
      <c r="A61" t="s">
        <v>315</v>
      </c>
      <c r="B61" t="s">
        <v>316</v>
      </c>
      <c r="C61">
        <v>10011</v>
      </c>
    </row>
    <row r="62" spans="1:3" x14ac:dyDescent="0.25">
      <c r="A62" t="s">
        <v>317</v>
      </c>
      <c r="B62" t="s">
        <v>318</v>
      </c>
      <c r="C62">
        <v>10010</v>
      </c>
    </row>
    <row r="65" spans="1:5" ht="13" x14ac:dyDescent="0.3">
      <c r="A65" s="75" t="s">
        <v>144</v>
      </c>
      <c r="B65" s="75" t="s">
        <v>143</v>
      </c>
    </row>
    <row r="66" spans="1:5" x14ac:dyDescent="0.25">
      <c r="A66" t="s">
        <v>152</v>
      </c>
      <c r="B66" t="s">
        <v>204</v>
      </c>
    </row>
    <row r="67" spans="1:5" x14ac:dyDescent="0.25">
      <c r="A67" t="s">
        <v>155</v>
      </c>
      <c r="B67" t="s">
        <v>211</v>
      </c>
    </row>
    <row r="68" spans="1:5" x14ac:dyDescent="0.25">
      <c r="A68" t="s">
        <v>157</v>
      </c>
      <c r="B68" t="s">
        <v>207</v>
      </c>
    </row>
    <row r="69" spans="1:5" x14ac:dyDescent="0.25">
      <c r="A69" t="s">
        <v>146</v>
      </c>
    </row>
    <row r="70" spans="1:5" x14ac:dyDescent="0.25">
      <c r="A70" t="s">
        <v>169</v>
      </c>
      <c r="B70" t="s">
        <v>231</v>
      </c>
    </row>
    <row r="71" spans="1:5" x14ac:dyDescent="0.25">
      <c r="A71" t="s">
        <v>164</v>
      </c>
      <c r="B71" t="s">
        <v>235</v>
      </c>
    </row>
    <row r="72" spans="1:5" x14ac:dyDescent="0.25">
      <c r="A72" t="s">
        <v>148</v>
      </c>
      <c r="B72" t="s">
        <v>194</v>
      </c>
    </row>
    <row r="73" spans="1:5" x14ac:dyDescent="0.25">
      <c r="A73" t="s">
        <v>160</v>
      </c>
    </row>
    <row r="76" spans="1:5" ht="13" x14ac:dyDescent="0.3">
      <c r="A76" s="77" t="s">
        <v>1</v>
      </c>
      <c r="B76" s="65" t="b">
        <v>0</v>
      </c>
    </row>
    <row r="79" spans="1:5" ht="13" x14ac:dyDescent="0.3">
      <c r="A79" s="75" t="s">
        <v>386</v>
      </c>
      <c r="B79" s="75" t="s">
        <v>144</v>
      </c>
      <c r="C79" s="75" t="s">
        <v>322</v>
      </c>
      <c r="D79" s="75" t="s">
        <v>145</v>
      </c>
      <c r="E79" s="75" t="s">
        <v>387</v>
      </c>
    </row>
    <row r="80" spans="1:5" x14ac:dyDescent="0.25">
      <c r="A80" t="s">
        <v>161</v>
      </c>
      <c r="B80" t="s">
        <v>152</v>
      </c>
      <c r="C80" t="s">
        <v>162</v>
      </c>
      <c r="D80" t="s">
        <v>163</v>
      </c>
      <c r="E80" t="s">
        <v>388</v>
      </c>
    </row>
    <row r="81" spans="1:5" x14ac:dyDescent="0.25">
      <c r="A81" t="s">
        <v>147</v>
      </c>
      <c r="B81" t="s">
        <v>148</v>
      </c>
      <c r="C81" t="s">
        <v>149</v>
      </c>
      <c r="D81" t="s">
        <v>150</v>
      </c>
      <c r="E81" t="s">
        <v>389</v>
      </c>
    </row>
    <row r="82" spans="1:5" x14ac:dyDescent="0.25">
      <c r="A82" t="s">
        <v>151</v>
      </c>
      <c r="B82" t="s">
        <v>152</v>
      </c>
      <c r="C82" t="s">
        <v>153</v>
      </c>
      <c r="D82" t="s">
        <v>154</v>
      </c>
      <c r="E82" t="s">
        <v>390</v>
      </c>
    </row>
    <row r="83" spans="1:5" x14ac:dyDescent="0.25">
      <c r="A83" t="s">
        <v>156</v>
      </c>
      <c r="B83" t="s">
        <v>157</v>
      </c>
      <c r="C83" t="s">
        <v>158</v>
      </c>
      <c r="D83" t="s">
        <v>159</v>
      </c>
      <c r="E83" t="s">
        <v>391</v>
      </c>
    </row>
    <row r="84" spans="1:5" x14ac:dyDescent="0.25">
      <c r="A84" t="s">
        <v>168</v>
      </c>
      <c r="B84" t="s">
        <v>169</v>
      </c>
      <c r="C84" t="s">
        <v>170</v>
      </c>
      <c r="D84" t="s">
        <v>171</v>
      </c>
      <c r="E84" t="s">
        <v>392</v>
      </c>
    </row>
    <row r="85" spans="1:5" x14ac:dyDescent="0.25">
      <c r="A85" t="s">
        <v>165</v>
      </c>
      <c r="B85" t="s">
        <v>164</v>
      </c>
      <c r="C85" t="s">
        <v>166</v>
      </c>
      <c r="D85" t="s">
        <v>167</v>
      </c>
      <c r="E85" t="s">
        <v>393</v>
      </c>
    </row>
    <row r="86" spans="1:5" x14ac:dyDescent="0.25">
      <c r="A86" t="s">
        <v>173</v>
      </c>
      <c r="B86" t="s">
        <v>160</v>
      </c>
      <c r="C86" t="s">
        <v>174</v>
      </c>
      <c r="D86" t="s">
        <v>175</v>
      </c>
      <c r="E86" t="s">
        <v>394</v>
      </c>
    </row>
    <row r="87" spans="1:5" x14ac:dyDescent="0.25">
      <c r="A87" t="s">
        <v>176</v>
      </c>
      <c r="B87" t="s">
        <v>152</v>
      </c>
      <c r="C87" t="s">
        <v>177</v>
      </c>
      <c r="D87" t="s">
        <v>178</v>
      </c>
      <c r="E87" t="s">
        <v>395</v>
      </c>
    </row>
    <row r="88" spans="1:5" x14ac:dyDescent="0.25">
      <c r="A88" t="s">
        <v>179</v>
      </c>
      <c r="B88" t="s">
        <v>155</v>
      </c>
      <c r="C88" t="s">
        <v>180</v>
      </c>
      <c r="D88" t="s">
        <v>181</v>
      </c>
      <c r="E88" t="s">
        <v>396</v>
      </c>
    </row>
    <row r="89" spans="1:5" x14ac:dyDescent="0.25">
      <c r="A89" t="s">
        <v>182</v>
      </c>
      <c r="B89" t="s">
        <v>155</v>
      </c>
      <c r="C89" t="s">
        <v>183</v>
      </c>
      <c r="D89" t="s">
        <v>184</v>
      </c>
      <c r="E89" t="s">
        <v>397</v>
      </c>
    </row>
    <row r="92" spans="1:5" ht="13" x14ac:dyDescent="0.3">
      <c r="A92" s="84" t="s">
        <v>402</v>
      </c>
    </row>
    <row r="93" spans="1:5" x14ac:dyDescent="0.25">
      <c r="A93" t="s">
        <v>403</v>
      </c>
    </row>
    <row r="94" spans="1:5" x14ac:dyDescent="0.25">
      <c r="A94" t="s">
        <v>404</v>
      </c>
    </row>
    <row r="95" spans="1:5" x14ac:dyDescent="0.25">
      <c r="A95" t="s">
        <v>405</v>
      </c>
    </row>
    <row r="96" spans="1:5" x14ac:dyDescent="0.25">
      <c r="A96" t="s">
        <v>406</v>
      </c>
    </row>
    <row r="97" spans="1:1" x14ac:dyDescent="0.25">
      <c r="A97" t="s">
        <v>407</v>
      </c>
    </row>
    <row r="98" spans="1:1" x14ac:dyDescent="0.25">
      <c r="A98" t="s">
        <v>408</v>
      </c>
    </row>
    <row r="99" spans="1:1" x14ac:dyDescent="0.25">
      <c r="A99" t="s">
        <v>409</v>
      </c>
    </row>
    <row r="100" spans="1:1" x14ac:dyDescent="0.25">
      <c r="A100" t="s">
        <v>410</v>
      </c>
    </row>
    <row r="101" spans="1:1" x14ac:dyDescent="0.25">
      <c r="A101" t="s">
        <v>411</v>
      </c>
    </row>
    <row r="102" spans="1:1" x14ac:dyDescent="0.25">
      <c r="A102" t="s">
        <v>412</v>
      </c>
    </row>
    <row r="103" spans="1:1" x14ac:dyDescent="0.25">
      <c r="A103" t="s">
        <v>413</v>
      </c>
    </row>
    <row r="104" spans="1:1" x14ac:dyDescent="0.25">
      <c r="A104" t="s">
        <v>414</v>
      </c>
    </row>
    <row r="105" spans="1:1" x14ac:dyDescent="0.25">
      <c r="A105" t="s">
        <v>415</v>
      </c>
    </row>
    <row r="106" spans="1:1" x14ac:dyDescent="0.25">
      <c r="A106" t="s">
        <v>416</v>
      </c>
    </row>
    <row r="107" spans="1:1" x14ac:dyDescent="0.25">
      <c r="A107" t="s">
        <v>417</v>
      </c>
    </row>
    <row r="108" spans="1:1" x14ac:dyDescent="0.25">
      <c r="A108" t="s">
        <v>418</v>
      </c>
    </row>
    <row r="109" spans="1:1" x14ac:dyDescent="0.25">
      <c r="A109" t="s">
        <v>419</v>
      </c>
    </row>
    <row r="110" spans="1:1" x14ac:dyDescent="0.25">
      <c r="A110" t="s">
        <v>420</v>
      </c>
    </row>
    <row r="111" spans="1:1" x14ac:dyDescent="0.25">
      <c r="A111" t="s">
        <v>421</v>
      </c>
    </row>
    <row r="112" spans="1:1" x14ac:dyDescent="0.25">
      <c r="A112" t="s">
        <v>422</v>
      </c>
    </row>
    <row r="113" spans="1:1" x14ac:dyDescent="0.25">
      <c r="A113" t="s">
        <v>423</v>
      </c>
    </row>
    <row r="114" spans="1:1" x14ac:dyDescent="0.25">
      <c r="A114" t="s">
        <v>424</v>
      </c>
    </row>
    <row r="115" spans="1:1" x14ac:dyDescent="0.25">
      <c r="A115" t="s">
        <v>425</v>
      </c>
    </row>
    <row r="116" spans="1:1" x14ac:dyDescent="0.25">
      <c r="A116" t="s">
        <v>426</v>
      </c>
    </row>
    <row r="117" spans="1:1" x14ac:dyDescent="0.25">
      <c r="A117" t="s">
        <v>427</v>
      </c>
    </row>
    <row r="118" spans="1:1" x14ac:dyDescent="0.25">
      <c r="A118" t="s">
        <v>428</v>
      </c>
    </row>
    <row r="119" spans="1:1" x14ac:dyDescent="0.25">
      <c r="A119" t="s">
        <v>429</v>
      </c>
    </row>
    <row r="120" spans="1:1" x14ac:dyDescent="0.25">
      <c r="A120" t="s">
        <v>430</v>
      </c>
    </row>
    <row r="121" spans="1:1" x14ac:dyDescent="0.25">
      <c r="A121" t="s">
        <v>431</v>
      </c>
    </row>
    <row r="122" spans="1:1" x14ac:dyDescent="0.25">
      <c r="A122" t="s">
        <v>432</v>
      </c>
    </row>
    <row r="123" spans="1:1" x14ac:dyDescent="0.25">
      <c r="A123" t="s">
        <v>433</v>
      </c>
    </row>
    <row r="124" spans="1:1" x14ac:dyDescent="0.25">
      <c r="A124" t="s">
        <v>434</v>
      </c>
    </row>
    <row r="125" spans="1:1" x14ac:dyDescent="0.25">
      <c r="A125" t="s">
        <v>435</v>
      </c>
    </row>
    <row r="126" spans="1:1" x14ac:dyDescent="0.25">
      <c r="A126" t="s">
        <v>436</v>
      </c>
    </row>
    <row r="127" spans="1:1" x14ac:dyDescent="0.25">
      <c r="A127" t="s">
        <v>437</v>
      </c>
    </row>
    <row r="128" spans="1:1" x14ac:dyDescent="0.25">
      <c r="A128" t="s">
        <v>438</v>
      </c>
    </row>
    <row r="129" spans="1:1" x14ac:dyDescent="0.25">
      <c r="A129" t="s">
        <v>439</v>
      </c>
    </row>
    <row r="130" spans="1:1" x14ac:dyDescent="0.25">
      <c r="A130" t="s">
        <v>440</v>
      </c>
    </row>
    <row r="131" spans="1:1" x14ac:dyDescent="0.25">
      <c r="A131" t="s">
        <v>441</v>
      </c>
    </row>
    <row r="132" spans="1:1" x14ac:dyDescent="0.25">
      <c r="A132" t="s">
        <v>442</v>
      </c>
    </row>
    <row r="133" spans="1:1" x14ac:dyDescent="0.25">
      <c r="A133" t="s">
        <v>443</v>
      </c>
    </row>
    <row r="134" spans="1:1" x14ac:dyDescent="0.25">
      <c r="A134" t="s">
        <v>444</v>
      </c>
    </row>
    <row r="135" spans="1:1" x14ac:dyDescent="0.25">
      <c r="A135" t="s">
        <v>445</v>
      </c>
    </row>
    <row r="136" spans="1:1" x14ac:dyDescent="0.25">
      <c r="A136" t="s">
        <v>446</v>
      </c>
    </row>
    <row r="137" spans="1:1" x14ac:dyDescent="0.25">
      <c r="A137" t="s">
        <v>447</v>
      </c>
    </row>
    <row r="138" spans="1:1" x14ac:dyDescent="0.25">
      <c r="A138" t="s">
        <v>448</v>
      </c>
    </row>
    <row r="139" spans="1:1" x14ac:dyDescent="0.25">
      <c r="A139" t="s">
        <v>449</v>
      </c>
    </row>
    <row r="140" spans="1:1" x14ac:dyDescent="0.25">
      <c r="A140" t="s">
        <v>450</v>
      </c>
    </row>
    <row r="141" spans="1:1" x14ac:dyDescent="0.25">
      <c r="A141" t="s">
        <v>451</v>
      </c>
    </row>
    <row r="142" spans="1:1" x14ac:dyDescent="0.25">
      <c r="A142" t="s">
        <v>452</v>
      </c>
    </row>
    <row r="143" spans="1:1" x14ac:dyDescent="0.25">
      <c r="A143" t="s">
        <v>453</v>
      </c>
    </row>
    <row r="144" spans="1:1" x14ac:dyDescent="0.25">
      <c r="A144" t="s">
        <v>454</v>
      </c>
    </row>
    <row r="145" spans="1:1" x14ac:dyDescent="0.25">
      <c r="A145" t="s">
        <v>455</v>
      </c>
    </row>
    <row r="146" spans="1:1" x14ac:dyDescent="0.25">
      <c r="A146" t="s">
        <v>456</v>
      </c>
    </row>
    <row r="147" spans="1:1" x14ac:dyDescent="0.25">
      <c r="A147" t="s">
        <v>457</v>
      </c>
    </row>
    <row r="148" spans="1:1" x14ac:dyDescent="0.25">
      <c r="A148" t="s">
        <v>458</v>
      </c>
    </row>
    <row r="149" spans="1:1" x14ac:dyDescent="0.25">
      <c r="A149" t="s">
        <v>459</v>
      </c>
    </row>
    <row r="150" spans="1:1" x14ac:dyDescent="0.25">
      <c r="A150" t="s">
        <v>460</v>
      </c>
    </row>
    <row r="151" spans="1:1" x14ac:dyDescent="0.25">
      <c r="A151" t="s">
        <v>461</v>
      </c>
    </row>
    <row r="152" spans="1:1" x14ac:dyDescent="0.25">
      <c r="A152" t="s">
        <v>462</v>
      </c>
    </row>
    <row r="153" spans="1:1" x14ac:dyDescent="0.25">
      <c r="A153" t="s">
        <v>463</v>
      </c>
    </row>
    <row r="154" spans="1:1" x14ac:dyDescent="0.25">
      <c r="A154" t="s">
        <v>464</v>
      </c>
    </row>
    <row r="155" spans="1:1" x14ac:dyDescent="0.25">
      <c r="A155" t="s">
        <v>465</v>
      </c>
    </row>
    <row r="156" spans="1:1" x14ac:dyDescent="0.25">
      <c r="A156" t="s">
        <v>466</v>
      </c>
    </row>
    <row r="157" spans="1:1" x14ac:dyDescent="0.25">
      <c r="A157" t="s">
        <v>467</v>
      </c>
    </row>
    <row r="158" spans="1:1" x14ac:dyDescent="0.25">
      <c r="A158" t="s">
        <v>468</v>
      </c>
    </row>
    <row r="159" spans="1:1" x14ac:dyDescent="0.25">
      <c r="A159" t="s">
        <v>469</v>
      </c>
    </row>
    <row r="160" spans="1:1" x14ac:dyDescent="0.25">
      <c r="A160" t="s">
        <v>470</v>
      </c>
    </row>
    <row r="161" spans="1:1" x14ac:dyDescent="0.25">
      <c r="A161" t="s">
        <v>471</v>
      </c>
    </row>
    <row r="162" spans="1:1" x14ac:dyDescent="0.25">
      <c r="A162" t="s">
        <v>472</v>
      </c>
    </row>
    <row r="163" spans="1:1" x14ac:dyDescent="0.25">
      <c r="A163" t="s">
        <v>473</v>
      </c>
    </row>
    <row r="164" spans="1:1" x14ac:dyDescent="0.25">
      <c r="A164" t="s">
        <v>474</v>
      </c>
    </row>
    <row r="165" spans="1:1" x14ac:dyDescent="0.25">
      <c r="A165" t="s">
        <v>475</v>
      </c>
    </row>
    <row r="166" spans="1:1" x14ac:dyDescent="0.25">
      <c r="A166" t="s">
        <v>476</v>
      </c>
    </row>
    <row r="167" spans="1:1" x14ac:dyDescent="0.25">
      <c r="A167" t="s">
        <v>477</v>
      </c>
    </row>
    <row r="168" spans="1:1" x14ac:dyDescent="0.25">
      <c r="A168" t="s">
        <v>478</v>
      </c>
    </row>
    <row r="169" spans="1:1" x14ac:dyDescent="0.25">
      <c r="A169" t="s">
        <v>479</v>
      </c>
    </row>
    <row r="170" spans="1:1" x14ac:dyDescent="0.25">
      <c r="A170" t="s">
        <v>480</v>
      </c>
    </row>
    <row r="171" spans="1:1" x14ac:dyDescent="0.25">
      <c r="A171" t="s">
        <v>481</v>
      </c>
    </row>
    <row r="172" spans="1:1" x14ac:dyDescent="0.25">
      <c r="A172" t="s">
        <v>482</v>
      </c>
    </row>
    <row r="173" spans="1:1" x14ac:dyDescent="0.25">
      <c r="A173" t="s">
        <v>483</v>
      </c>
    </row>
    <row r="174" spans="1:1" x14ac:dyDescent="0.25">
      <c r="A174" t="s">
        <v>484</v>
      </c>
    </row>
    <row r="175" spans="1:1" x14ac:dyDescent="0.25">
      <c r="A175" t="s">
        <v>485</v>
      </c>
    </row>
    <row r="176" spans="1:1" x14ac:dyDescent="0.25">
      <c r="A176" t="s">
        <v>486</v>
      </c>
    </row>
    <row r="177" spans="1:1" x14ac:dyDescent="0.25">
      <c r="A177" t="s">
        <v>487</v>
      </c>
    </row>
    <row r="178" spans="1:1" x14ac:dyDescent="0.25">
      <c r="A178" t="s">
        <v>488</v>
      </c>
    </row>
    <row r="179" spans="1:1" x14ac:dyDescent="0.25">
      <c r="A179" t="s">
        <v>489</v>
      </c>
    </row>
    <row r="180" spans="1:1" x14ac:dyDescent="0.25">
      <c r="A180" t="s">
        <v>490</v>
      </c>
    </row>
    <row r="181" spans="1:1" x14ac:dyDescent="0.25">
      <c r="A181" t="s">
        <v>491</v>
      </c>
    </row>
    <row r="182" spans="1:1" x14ac:dyDescent="0.25">
      <c r="A182" t="s">
        <v>492</v>
      </c>
    </row>
    <row r="183" spans="1:1" x14ac:dyDescent="0.25">
      <c r="A183" t="s">
        <v>493</v>
      </c>
    </row>
    <row r="184" spans="1:1" x14ac:dyDescent="0.25">
      <c r="A184" t="s">
        <v>494</v>
      </c>
    </row>
    <row r="185" spans="1:1" x14ac:dyDescent="0.25">
      <c r="A185" t="s">
        <v>495</v>
      </c>
    </row>
    <row r="186" spans="1:1" x14ac:dyDescent="0.25">
      <c r="A186" t="s">
        <v>496</v>
      </c>
    </row>
    <row r="187" spans="1:1" x14ac:dyDescent="0.25">
      <c r="A187" t="s">
        <v>497</v>
      </c>
    </row>
    <row r="188" spans="1:1" x14ac:dyDescent="0.25">
      <c r="A188" t="s">
        <v>498</v>
      </c>
    </row>
    <row r="189" spans="1:1" x14ac:dyDescent="0.25">
      <c r="A189" t="s">
        <v>499</v>
      </c>
    </row>
    <row r="190" spans="1:1" x14ac:dyDescent="0.25">
      <c r="A190" t="s">
        <v>500</v>
      </c>
    </row>
    <row r="191" spans="1:1" x14ac:dyDescent="0.25">
      <c r="A191" t="s">
        <v>501</v>
      </c>
    </row>
    <row r="192" spans="1:1" x14ac:dyDescent="0.25">
      <c r="A192" t="s">
        <v>502</v>
      </c>
    </row>
    <row r="193" spans="1:1" x14ac:dyDescent="0.25">
      <c r="A193" t="s">
        <v>503</v>
      </c>
    </row>
    <row r="194" spans="1:1" x14ac:dyDescent="0.25">
      <c r="A194" t="s">
        <v>504</v>
      </c>
    </row>
    <row r="195" spans="1:1" x14ac:dyDescent="0.25">
      <c r="A195" t="s">
        <v>505</v>
      </c>
    </row>
    <row r="196" spans="1:1" x14ac:dyDescent="0.25">
      <c r="A196" t="s">
        <v>506</v>
      </c>
    </row>
    <row r="197" spans="1:1" x14ac:dyDescent="0.25">
      <c r="A197" t="s">
        <v>507</v>
      </c>
    </row>
    <row r="198" spans="1:1" x14ac:dyDescent="0.25">
      <c r="A198" t="s">
        <v>508</v>
      </c>
    </row>
    <row r="199" spans="1:1" x14ac:dyDescent="0.25">
      <c r="A199" t="s">
        <v>509</v>
      </c>
    </row>
    <row r="200" spans="1:1" x14ac:dyDescent="0.25">
      <c r="A200" t="s">
        <v>510</v>
      </c>
    </row>
    <row r="201" spans="1:1" x14ac:dyDescent="0.25">
      <c r="A201" t="s">
        <v>511</v>
      </c>
    </row>
    <row r="202" spans="1:1" x14ac:dyDescent="0.25">
      <c r="A202" t="s">
        <v>512</v>
      </c>
    </row>
    <row r="203" spans="1:1" x14ac:dyDescent="0.25">
      <c r="A203" t="s">
        <v>513</v>
      </c>
    </row>
    <row r="204" spans="1:1" x14ac:dyDescent="0.25">
      <c r="A204" t="s">
        <v>514</v>
      </c>
    </row>
    <row r="205" spans="1:1" x14ac:dyDescent="0.25">
      <c r="A205" t="s">
        <v>515</v>
      </c>
    </row>
    <row r="206" spans="1:1" x14ac:dyDescent="0.25">
      <c r="A206" t="s">
        <v>516</v>
      </c>
    </row>
    <row r="207" spans="1:1" x14ac:dyDescent="0.25">
      <c r="A207" t="s">
        <v>517</v>
      </c>
    </row>
    <row r="208" spans="1:1" x14ac:dyDescent="0.25">
      <c r="A208" t="s">
        <v>518</v>
      </c>
    </row>
    <row r="209" spans="1:1" x14ac:dyDescent="0.25">
      <c r="A209" t="s">
        <v>519</v>
      </c>
    </row>
    <row r="210" spans="1:1" x14ac:dyDescent="0.25">
      <c r="A210" t="s">
        <v>520</v>
      </c>
    </row>
    <row r="211" spans="1:1" x14ac:dyDescent="0.25">
      <c r="A211" t="s">
        <v>521</v>
      </c>
    </row>
    <row r="212" spans="1:1" x14ac:dyDescent="0.25">
      <c r="A212" t="s">
        <v>522</v>
      </c>
    </row>
    <row r="213" spans="1:1" x14ac:dyDescent="0.25">
      <c r="A213" t="s">
        <v>523</v>
      </c>
    </row>
    <row r="214" spans="1:1" x14ac:dyDescent="0.25">
      <c r="A214" t="s">
        <v>524</v>
      </c>
    </row>
    <row r="215" spans="1:1" x14ac:dyDescent="0.25">
      <c r="A215" t="s">
        <v>525</v>
      </c>
    </row>
    <row r="216" spans="1:1" x14ac:dyDescent="0.25">
      <c r="A216" t="s">
        <v>526</v>
      </c>
    </row>
    <row r="217" spans="1:1" x14ac:dyDescent="0.25">
      <c r="A217" t="s">
        <v>527</v>
      </c>
    </row>
    <row r="218" spans="1:1" x14ac:dyDescent="0.25">
      <c r="A218" t="s">
        <v>528</v>
      </c>
    </row>
    <row r="219" spans="1:1" x14ac:dyDescent="0.25">
      <c r="A219" t="s">
        <v>529</v>
      </c>
    </row>
    <row r="220" spans="1:1" x14ac:dyDescent="0.25">
      <c r="A220" t="s">
        <v>530</v>
      </c>
    </row>
    <row r="221" spans="1:1" x14ac:dyDescent="0.25">
      <c r="A221" t="s">
        <v>531</v>
      </c>
    </row>
    <row r="222" spans="1:1" x14ac:dyDescent="0.25">
      <c r="A222" t="s">
        <v>532</v>
      </c>
    </row>
    <row r="223" spans="1:1" x14ac:dyDescent="0.25">
      <c r="A223" t="s">
        <v>533</v>
      </c>
    </row>
    <row r="224" spans="1:1" x14ac:dyDescent="0.25">
      <c r="A224" t="s">
        <v>534</v>
      </c>
    </row>
    <row r="225" spans="1:1" x14ac:dyDescent="0.25">
      <c r="A225" t="s">
        <v>535</v>
      </c>
    </row>
    <row r="226" spans="1:1" x14ac:dyDescent="0.25">
      <c r="A226" t="s">
        <v>536</v>
      </c>
    </row>
    <row r="227" spans="1:1" x14ac:dyDescent="0.25">
      <c r="A227" t="s">
        <v>537</v>
      </c>
    </row>
    <row r="228" spans="1:1" x14ac:dyDescent="0.25">
      <c r="A228" t="s">
        <v>538</v>
      </c>
    </row>
    <row r="229" spans="1:1" x14ac:dyDescent="0.25">
      <c r="A229" t="s">
        <v>539</v>
      </c>
    </row>
    <row r="230" spans="1:1" x14ac:dyDescent="0.25">
      <c r="A230" t="s">
        <v>540</v>
      </c>
    </row>
    <row r="231" spans="1:1" x14ac:dyDescent="0.25">
      <c r="A231" t="s">
        <v>541</v>
      </c>
    </row>
    <row r="232" spans="1:1" x14ac:dyDescent="0.25">
      <c r="A232" t="s">
        <v>542</v>
      </c>
    </row>
    <row r="233" spans="1:1" x14ac:dyDescent="0.25">
      <c r="A233" t="s">
        <v>543</v>
      </c>
    </row>
    <row r="234" spans="1:1" x14ac:dyDescent="0.25">
      <c r="A234" t="s">
        <v>544</v>
      </c>
    </row>
    <row r="235" spans="1:1" x14ac:dyDescent="0.25">
      <c r="A235" t="s">
        <v>545</v>
      </c>
    </row>
    <row r="236" spans="1:1" x14ac:dyDescent="0.25">
      <c r="A236" t="s">
        <v>546</v>
      </c>
    </row>
    <row r="237" spans="1:1" x14ac:dyDescent="0.25">
      <c r="A237" t="s">
        <v>547</v>
      </c>
    </row>
    <row r="238" spans="1:1" x14ac:dyDescent="0.25">
      <c r="A238" t="s">
        <v>548</v>
      </c>
    </row>
    <row r="239" spans="1:1" x14ac:dyDescent="0.25">
      <c r="A239" t="s">
        <v>549</v>
      </c>
    </row>
    <row r="240" spans="1:1" x14ac:dyDescent="0.25">
      <c r="A240" t="s">
        <v>550</v>
      </c>
    </row>
    <row r="241" spans="1:1" x14ac:dyDescent="0.25">
      <c r="A241" t="s">
        <v>551</v>
      </c>
    </row>
    <row r="242" spans="1:1" x14ac:dyDescent="0.25">
      <c r="A242" t="s">
        <v>552</v>
      </c>
    </row>
    <row r="243" spans="1:1" x14ac:dyDescent="0.25">
      <c r="A243" t="s">
        <v>553</v>
      </c>
    </row>
    <row r="244" spans="1:1" x14ac:dyDescent="0.25">
      <c r="A244" t="s">
        <v>554</v>
      </c>
    </row>
    <row r="245" spans="1:1" x14ac:dyDescent="0.25">
      <c r="A245" t="s">
        <v>555</v>
      </c>
    </row>
    <row r="246" spans="1:1" x14ac:dyDescent="0.25">
      <c r="A246" t="s">
        <v>556</v>
      </c>
    </row>
    <row r="247" spans="1:1" x14ac:dyDescent="0.25">
      <c r="A247" t="s">
        <v>557</v>
      </c>
    </row>
    <row r="248" spans="1:1" x14ac:dyDescent="0.25">
      <c r="A248" t="s">
        <v>558</v>
      </c>
    </row>
    <row r="249" spans="1:1" x14ac:dyDescent="0.25">
      <c r="A249" t="s">
        <v>559</v>
      </c>
    </row>
    <row r="250" spans="1:1" x14ac:dyDescent="0.25">
      <c r="A250" t="s">
        <v>560</v>
      </c>
    </row>
    <row r="251" spans="1:1" x14ac:dyDescent="0.25">
      <c r="A251" t="s">
        <v>561</v>
      </c>
    </row>
    <row r="252" spans="1:1" x14ac:dyDescent="0.25">
      <c r="A252" t="s">
        <v>562</v>
      </c>
    </row>
    <row r="253" spans="1:1" x14ac:dyDescent="0.25">
      <c r="A253" t="s">
        <v>563</v>
      </c>
    </row>
    <row r="254" spans="1:1" x14ac:dyDescent="0.25">
      <c r="A254" t="s">
        <v>564</v>
      </c>
    </row>
    <row r="255" spans="1:1" x14ac:dyDescent="0.25">
      <c r="A255" t="s">
        <v>565</v>
      </c>
    </row>
    <row r="256" spans="1:1" x14ac:dyDescent="0.25">
      <c r="A256" t="s">
        <v>566</v>
      </c>
    </row>
    <row r="257" spans="1:1" x14ac:dyDescent="0.25">
      <c r="A257" t="s">
        <v>567</v>
      </c>
    </row>
    <row r="258" spans="1:1" x14ac:dyDescent="0.25">
      <c r="A258" t="s">
        <v>568</v>
      </c>
    </row>
    <row r="259" spans="1:1" x14ac:dyDescent="0.25">
      <c r="A259" t="s">
        <v>569</v>
      </c>
    </row>
    <row r="260" spans="1:1" x14ac:dyDescent="0.25">
      <c r="A260" t="s">
        <v>570</v>
      </c>
    </row>
    <row r="261" spans="1:1" x14ac:dyDescent="0.25">
      <c r="A261" t="s">
        <v>571</v>
      </c>
    </row>
    <row r="262" spans="1:1" x14ac:dyDescent="0.25">
      <c r="A262" t="s">
        <v>572</v>
      </c>
    </row>
    <row r="263" spans="1:1" x14ac:dyDescent="0.25">
      <c r="A263" t="s">
        <v>573</v>
      </c>
    </row>
    <row r="264" spans="1:1" x14ac:dyDescent="0.25">
      <c r="A264" t="s">
        <v>574</v>
      </c>
    </row>
    <row r="265" spans="1:1" x14ac:dyDescent="0.25">
      <c r="A265" t="s">
        <v>575</v>
      </c>
    </row>
    <row r="266" spans="1:1" x14ac:dyDescent="0.25">
      <c r="A266" t="s">
        <v>576</v>
      </c>
    </row>
    <row r="267" spans="1:1" x14ac:dyDescent="0.25">
      <c r="A267" t="s">
        <v>577</v>
      </c>
    </row>
    <row r="268" spans="1:1" x14ac:dyDescent="0.25">
      <c r="A268" t="s">
        <v>578</v>
      </c>
    </row>
    <row r="269" spans="1:1" x14ac:dyDescent="0.25">
      <c r="A269" t="s">
        <v>579</v>
      </c>
    </row>
    <row r="270" spans="1:1" x14ac:dyDescent="0.25">
      <c r="A270" t="s">
        <v>580</v>
      </c>
    </row>
    <row r="271" spans="1:1" x14ac:dyDescent="0.25">
      <c r="A271" t="s">
        <v>581</v>
      </c>
    </row>
    <row r="272" spans="1:1" x14ac:dyDescent="0.25">
      <c r="A272" t="s">
        <v>582</v>
      </c>
    </row>
    <row r="273" spans="1:1" x14ac:dyDescent="0.25">
      <c r="A273" t="s">
        <v>583</v>
      </c>
    </row>
    <row r="274" spans="1:1" x14ac:dyDescent="0.25">
      <c r="A274" t="s">
        <v>584</v>
      </c>
    </row>
    <row r="275" spans="1:1" x14ac:dyDescent="0.25">
      <c r="A275" t="s">
        <v>585</v>
      </c>
    </row>
    <row r="276" spans="1:1" x14ac:dyDescent="0.25">
      <c r="A276" t="s">
        <v>586</v>
      </c>
    </row>
    <row r="277" spans="1:1" x14ac:dyDescent="0.25">
      <c r="A277" t="s">
        <v>587</v>
      </c>
    </row>
    <row r="278" spans="1:1" x14ac:dyDescent="0.25">
      <c r="A278" t="s">
        <v>588</v>
      </c>
    </row>
    <row r="279" spans="1:1" x14ac:dyDescent="0.25">
      <c r="A279" t="s">
        <v>589</v>
      </c>
    </row>
    <row r="280" spans="1:1" x14ac:dyDescent="0.25">
      <c r="A280" t="s">
        <v>590</v>
      </c>
    </row>
    <row r="281" spans="1:1" x14ac:dyDescent="0.25">
      <c r="A281" t="s">
        <v>591</v>
      </c>
    </row>
    <row r="282" spans="1:1" x14ac:dyDescent="0.25">
      <c r="A282" t="s">
        <v>592</v>
      </c>
    </row>
    <row r="283" spans="1:1" x14ac:dyDescent="0.25">
      <c r="A283" t="s">
        <v>593</v>
      </c>
    </row>
    <row r="284" spans="1:1" x14ac:dyDescent="0.25">
      <c r="A284" t="s">
        <v>594</v>
      </c>
    </row>
    <row r="285" spans="1:1" x14ac:dyDescent="0.25">
      <c r="A285" t="s">
        <v>595</v>
      </c>
    </row>
    <row r="286" spans="1:1" x14ac:dyDescent="0.25">
      <c r="A286" t="s">
        <v>596</v>
      </c>
    </row>
    <row r="287" spans="1:1" x14ac:dyDescent="0.25">
      <c r="A287" t="s">
        <v>597</v>
      </c>
    </row>
    <row r="288" spans="1:1" x14ac:dyDescent="0.25">
      <c r="A288" t="s">
        <v>598</v>
      </c>
    </row>
    <row r="289" spans="1:1" x14ac:dyDescent="0.25">
      <c r="A289" t="s">
        <v>599</v>
      </c>
    </row>
    <row r="290" spans="1:1" x14ac:dyDescent="0.25">
      <c r="A290" t="s">
        <v>600</v>
      </c>
    </row>
    <row r="291" spans="1:1" x14ac:dyDescent="0.25">
      <c r="A291" t="s">
        <v>601</v>
      </c>
    </row>
    <row r="292" spans="1:1" ht="13" thickBot="1" x14ac:dyDescent="0.3">
      <c r="A292" t="s">
        <v>602</v>
      </c>
    </row>
    <row r="293" spans="1:1" ht="13" thickBot="1" x14ac:dyDescent="0.3">
      <c r="A293" s="85" t="s">
        <v>603</v>
      </c>
    </row>
    <row r="294" spans="1:1" x14ac:dyDescent="0.25">
      <c r="A294" t="s">
        <v>604</v>
      </c>
    </row>
    <row r="295" spans="1:1" x14ac:dyDescent="0.25">
      <c r="A295" t="s">
        <v>466</v>
      </c>
    </row>
    <row r="296" spans="1:1" x14ac:dyDescent="0.25">
      <c r="A296" t="s">
        <v>194</v>
      </c>
    </row>
    <row r="297" spans="1:1" x14ac:dyDescent="0.25">
      <c r="A297" t="s">
        <v>605</v>
      </c>
    </row>
    <row r="298" spans="1:1" x14ac:dyDescent="0.25">
      <c r="A298" t="s">
        <v>606</v>
      </c>
    </row>
    <row r="299" spans="1:1" x14ac:dyDescent="0.25">
      <c r="A299" t="s">
        <v>607</v>
      </c>
    </row>
    <row r="300" spans="1:1" x14ac:dyDescent="0.25">
      <c r="A300" t="s">
        <v>608</v>
      </c>
    </row>
    <row r="301" spans="1:1" x14ac:dyDescent="0.25">
      <c r="A301" t="s">
        <v>609</v>
      </c>
    </row>
    <row r="302" spans="1:1" x14ac:dyDescent="0.25">
      <c r="A302" t="s">
        <v>610</v>
      </c>
    </row>
    <row r="303" spans="1:1" x14ac:dyDescent="0.25">
      <c r="A303" t="s">
        <v>611</v>
      </c>
    </row>
    <row r="304" spans="1:1" x14ac:dyDescent="0.25">
      <c r="A304" t="s">
        <v>612</v>
      </c>
    </row>
    <row r="305" spans="1:1" x14ac:dyDescent="0.25">
      <c r="A305" t="s">
        <v>613</v>
      </c>
    </row>
    <row r="306" spans="1:1" x14ac:dyDescent="0.25">
      <c r="A306" t="s">
        <v>614</v>
      </c>
    </row>
    <row r="307" spans="1:1" x14ac:dyDescent="0.25">
      <c r="A307" t="s">
        <v>615</v>
      </c>
    </row>
    <row r="308" spans="1:1" x14ac:dyDescent="0.25">
      <c r="A308" t="s">
        <v>616</v>
      </c>
    </row>
    <row r="309" spans="1:1" x14ac:dyDescent="0.25">
      <c r="A309" t="s">
        <v>617</v>
      </c>
    </row>
    <row r="310" spans="1:1" x14ac:dyDescent="0.25">
      <c r="A310" t="s">
        <v>618</v>
      </c>
    </row>
    <row r="311" spans="1:1" x14ac:dyDescent="0.25">
      <c r="A311" t="s">
        <v>619</v>
      </c>
    </row>
    <row r="312" spans="1:1" x14ac:dyDescent="0.25">
      <c r="A312" t="s">
        <v>620</v>
      </c>
    </row>
    <row r="313" spans="1:1" x14ac:dyDescent="0.25">
      <c r="A313" t="s">
        <v>621</v>
      </c>
    </row>
    <row r="314" spans="1:1" x14ac:dyDescent="0.25">
      <c r="A314" t="s">
        <v>622</v>
      </c>
    </row>
    <row r="315" spans="1:1" x14ac:dyDescent="0.25">
      <c r="A315" t="s">
        <v>623</v>
      </c>
    </row>
    <row r="316" spans="1:1" x14ac:dyDescent="0.25">
      <c r="A316" t="s">
        <v>624</v>
      </c>
    </row>
    <row r="317" spans="1:1" x14ac:dyDescent="0.25">
      <c r="A317" t="s">
        <v>625</v>
      </c>
    </row>
    <row r="318" spans="1:1" x14ac:dyDescent="0.25">
      <c r="A318" t="s">
        <v>626</v>
      </c>
    </row>
    <row r="319" spans="1:1" x14ac:dyDescent="0.25">
      <c r="A319" t="s">
        <v>627</v>
      </c>
    </row>
    <row r="320" spans="1:1" x14ac:dyDescent="0.25">
      <c r="A320" t="s">
        <v>628</v>
      </c>
    </row>
    <row r="321" spans="1:1" x14ac:dyDescent="0.25">
      <c r="A321" t="s">
        <v>629</v>
      </c>
    </row>
    <row r="322" spans="1:1" x14ac:dyDescent="0.25">
      <c r="A322" t="s">
        <v>630</v>
      </c>
    </row>
    <row r="323" spans="1:1" x14ac:dyDescent="0.25">
      <c r="A323" t="s">
        <v>631</v>
      </c>
    </row>
    <row r="324" spans="1:1" x14ac:dyDescent="0.25">
      <c r="A324" t="s">
        <v>632</v>
      </c>
    </row>
    <row r="325" spans="1:1" x14ac:dyDescent="0.25">
      <c r="A325" t="s">
        <v>633</v>
      </c>
    </row>
    <row r="326" spans="1:1" x14ac:dyDescent="0.25">
      <c r="A326" t="s">
        <v>634</v>
      </c>
    </row>
    <row r="327" spans="1:1" x14ac:dyDescent="0.25">
      <c r="A327" t="s">
        <v>635</v>
      </c>
    </row>
    <row r="328" spans="1:1" x14ac:dyDescent="0.25">
      <c r="A328" t="s">
        <v>636</v>
      </c>
    </row>
    <row r="329" spans="1:1" x14ac:dyDescent="0.25">
      <c r="A329" t="s">
        <v>637</v>
      </c>
    </row>
    <row r="330" spans="1:1" x14ac:dyDescent="0.25">
      <c r="A330" t="s">
        <v>638</v>
      </c>
    </row>
    <row r="331" spans="1:1" x14ac:dyDescent="0.25">
      <c r="A331" t="s">
        <v>639</v>
      </c>
    </row>
    <row r="332" spans="1:1" x14ac:dyDescent="0.25">
      <c r="A332" t="s">
        <v>640</v>
      </c>
    </row>
    <row r="333" spans="1:1" x14ac:dyDescent="0.25">
      <c r="A333" t="s">
        <v>641</v>
      </c>
    </row>
    <row r="334" spans="1:1" x14ac:dyDescent="0.25">
      <c r="A334" t="s">
        <v>642</v>
      </c>
    </row>
    <row r="335" spans="1:1" x14ac:dyDescent="0.25">
      <c r="A335" t="s">
        <v>643</v>
      </c>
    </row>
    <row r="336" spans="1:1" x14ac:dyDescent="0.25">
      <c r="A336" s="242" t="s">
        <v>659</v>
      </c>
    </row>
    <row r="337" spans="1:1" x14ac:dyDescent="0.25">
      <c r="A337" s="242" t="s">
        <v>660</v>
      </c>
    </row>
  </sheetData>
  <sheetProtection algorithmName="SHA-512" hashValue="xRPGci3/fvFM+2t+Pr/iVYJyUBUXEeG8xh7dtDNCOOaZusstSOkuQYTfDW/ymob7yz43H5k5G0ZfQpGmzgGjPQ==" saltValue="gb7pn1rPkco3S+qH+TnHCQ==" spinCount="100000" sheet="1" selectLockedCells="1" selectUnlockedCells="1"/>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265A8-D0F2-4EC9-8DE7-363D9A068C4D}">
  <sheetPr codeName="Sheet6"/>
  <dimension ref="A1:H39"/>
  <sheetViews>
    <sheetView workbookViewId="0">
      <selection activeCell="AB71" sqref="AB71:AF71"/>
    </sheetView>
  </sheetViews>
  <sheetFormatPr defaultRowHeight="12.5" x14ac:dyDescent="0.25"/>
  <sheetData>
    <row r="1" spans="1:8" ht="14.5" x14ac:dyDescent="0.35">
      <c r="A1" s="81" t="s">
        <v>368</v>
      </c>
      <c r="B1" s="81" t="s">
        <v>380</v>
      </c>
      <c r="C1" s="81" t="s">
        <v>381</v>
      </c>
      <c r="D1" s="81" t="s">
        <v>382</v>
      </c>
      <c r="E1" s="81" t="s">
        <v>383</v>
      </c>
      <c r="F1" s="81" t="s">
        <v>384</v>
      </c>
      <c r="G1" s="81" t="s">
        <v>385</v>
      </c>
      <c r="H1" s="81"/>
    </row>
    <row r="2" spans="1:8" x14ac:dyDescent="0.25">
      <c r="A2" t="str">
        <f>IF(E2="","",'(3) Export Activity Detail'!$J$24)</f>
        <v/>
      </c>
      <c r="B2" s="65" t="str">
        <f>IF(E2="","",'(3) Export Activity Detail'!B36)</f>
        <v/>
      </c>
      <c r="C2" s="65" t="str">
        <f>IF(E2="","",'(3) Export Activity Detail'!O36)</f>
        <v/>
      </c>
      <c r="D2" s="65" t="str">
        <f>IF(E2="","",IF(ISBLANK('(3) Export Activity Detail'!U36),"",'(3) Export Activity Detail'!U36))</f>
        <v/>
      </c>
      <c r="E2" s="83" t="str">
        <f>IF(ISBLANK('(3) Export Activity Detail'!AB36),"",'(3) Export Activity Detail'!AB36)</f>
        <v/>
      </c>
      <c r="F2" s="82" t="str">
        <f>IF(E2="","",IF(ISBLANK('(3) Export Activity Detail'!P36),"",LOOKUP('(3) Export Activity Detail'!P36,Facility!$A$80:$A$89,Facility!$C$80:$C$89)))</f>
        <v/>
      </c>
      <c r="G2" s="82" t="str">
        <f>IF(E2="","",IF(ISBLANK('(3) Export Activity Detail'!P36),"",LOOKUP('(3) Export Activity Detail'!P36,Facility!$A$80:$A$89,Facility!$E$80:$E$89)))</f>
        <v/>
      </c>
    </row>
    <row r="3" spans="1:8" x14ac:dyDescent="0.25">
      <c r="A3" t="str">
        <f>IF(E3="","",'(3) Export Activity Detail'!$J$24)</f>
        <v/>
      </c>
      <c r="B3" s="65" t="str">
        <f>IF(E3="","",'(3) Export Activity Detail'!B37)</f>
        <v/>
      </c>
      <c r="C3" s="65" t="str">
        <f>IF(E3="","",'(3) Export Activity Detail'!O37)</f>
        <v/>
      </c>
      <c r="D3" s="65" t="str">
        <f>IF(E3="","",IF(ISBLANK('(3) Export Activity Detail'!U37),"",'(3) Export Activity Detail'!U37))</f>
        <v/>
      </c>
      <c r="E3" s="83" t="str">
        <f>IF(ISBLANK('(3) Export Activity Detail'!AB37),"",'(3) Export Activity Detail'!AB37)</f>
        <v/>
      </c>
      <c r="F3" s="82" t="str">
        <f>IF(E3="","",IF(ISBLANK('(3) Export Activity Detail'!P37),"",LOOKUP('(3) Export Activity Detail'!P37,Facility!$A$80:$A$89,Facility!$C$80:$C$89)))</f>
        <v/>
      </c>
      <c r="G3" s="82" t="str">
        <f>IF(E3="","",IF(ISBLANK('(3) Export Activity Detail'!P37),"",LOOKUP('(3) Export Activity Detail'!P37,Facility!$A$80:$A$89,Facility!$E$80:$E$89)))</f>
        <v/>
      </c>
    </row>
    <row r="4" spans="1:8" x14ac:dyDescent="0.25">
      <c r="A4" t="str">
        <f>IF(E4="","",'(3) Export Activity Detail'!$J$24)</f>
        <v/>
      </c>
      <c r="B4" s="65" t="str">
        <f>IF(E4="","",'(3) Export Activity Detail'!B38)</f>
        <v/>
      </c>
      <c r="C4" s="65" t="str">
        <f>IF(E4="","",'(3) Export Activity Detail'!O38)</f>
        <v/>
      </c>
      <c r="D4" s="65" t="str">
        <f>IF(E4="","",IF(ISBLANK('(3) Export Activity Detail'!U38),"",'(3) Export Activity Detail'!U38))</f>
        <v/>
      </c>
      <c r="E4" s="83" t="str">
        <f>IF(ISBLANK('(3) Export Activity Detail'!AB38),"",'(3) Export Activity Detail'!AB38)</f>
        <v/>
      </c>
      <c r="F4" s="82" t="str">
        <f>IF(E4="","",IF(ISBLANK('(3) Export Activity Detail'!P38),"",LOOKUP('(3) Export Activity Detail'!P38,Facility!$A$80:$A$89,Facility!$C$80:$C$89)))</f>
        <v/>
      </c>
      <c r="G4" s="82" t="str">
        <f>IF(E4="","",IF(ISBLANK('(3) Export Activity Detail'!P38),"",LOOKUP('(3) Export Activity Detail'!P38,Facility!$A$80:$A$89,Facility!$E$80:$E$89)))</f>
        <v/>
      </c>
    </row>
    <row r="5" spans="1:8" x14ac:dyDescent="0.25">
      <c r="A5" t="str">
        <f>IF(E5="","",'(3) Export Activity Detail'!$J$24)</f>
        <v/>
      </c>
      <c r="B5" s="65" t="str">
        <f>IF(E5="","",'(3) Export Activity Detail'!B39)</f>
        <v/>
      </c>
      <c r="C5" s="65" t="str">
        <f>IF(E5="","",'(3) Export Activity Detail'!O39)</f>
        <v/>
      </c>
      <c r="D5" s="65" t="str">
        <f>IF(E5="","",IF(ISBLANK('(3) Export Activity Detail'!U39),"",'(3) Export Activity Detail'!U39))</f>
        <v/>
      </c>
      <c r="E5" s="83" t="str">
        <f>IF(ISBLANK('(3) Export Activity Detail'!AB39),"",'(3) Export Activity Detail'!AB39)</f>
        <v/>
      </c>
      <c r="F5" s="82" t="str">
        <f>IF(E5="","",IF(ISBLANK('(3) Export Activity Detail'!P39),"",LOOKUP('(3) Export Activity Detail'!P39,Facility!$A$80:$A$89,Facility!$C$80:$C$89)))</f>
        <v/>
      </c>
      <c r="G5" s="82" t="str">
        <f>IF(E5="","",IF(ISBLANK('(3) Export Activity Detail'!P39),"",LOOKUP('(3) Export Activity Detail'!P39,Facility!$A$80:$A$89,Facility!$E$80:$E$89)))</f>
        <v/>
      </c>
    </row>
    <row r="6" spans="1:8" x14ac:dyDescent="0.25">
      <c r="A6" t="str">
        <f>IF(E6="","",'(3) Export Activity Detail'!$J$24)</f>
        <v/>
      </c>
      <c r="B6" s="65" t="str">
        <f>IF(E6="","",'(3) Export Activity Detail'!B40)</f>
        <v/>
      </c>
      <c r="C6" s="65" t="str">
        <f>IF(E6="","",'(3) Export Activity Detail'!O40)</f>
        <v/>
      </c>
      <c r="D6" s="65" t="str">
        <f>IF(E6="","",IF(ISBLANK('(3) Export Activity Detail'!U40),"",'(3) Export Activity Detail'!U40))</f>
        <v/>
      </c>
      <c r="E6" s="83" t="str">
        <f>IF(ISBLANK('(3) Export Activity Detail'!AB40),"",'(3) Export Activity Detail'!AB40)</f>
        <v/>
      </c>
      <c r="F6" s="82" t="str">
        <f>IF(E6="","",IF(ISBLANK('(3) Export Activity Detail'!P40),"",LOOKUP('(3) Export Activity Detail'!P40,Facility!$A$80:$A$89,Facility!$C$80:$C$89)))</f>
        <v/>
      </c>
      <c r="G6" s="82" t="str">
        <f>IF(E6="","",IF(ISBLANK('(3) Export Activity Detail'!P40),"",LOOKUP('(3) Export Activity Detail'!P40,Facility!$A$80:$A$89,Facility!$E$80:$E$89)))</f>
        <v/>
      </c>
    </row>
    <row r="7" spans="1:8" x14ac:dyDescent="0.25">
      <c r="A7" t="str">
        <f>IF(E7="","",'(3) Export Activity Detail'!$J$24)</f>
        <v/>
      </c>
      <c r="B7" s="65" t="str">
        <f>IF(E7="","",'(3) Export Activity Detail'!B41)</f>
        <v/>
      </c>
      <c r="C7" s="65" t="str">
        <f>IF(E7="","",'(3) Export Activity Detail'!O41)</f>
        <v/>
      </c>
      <c r="D7" s="65" t="str">
        <f>IF(E7="","",IF(ISBLANK('(3) Export Activity Detail'!U41),"",'(3) Export Activity Detail'!U41))</f>
        <v/>
      </c>
      <c r="E7" s="83" t="str">
        <f>IF(ISBLANK('(3) Export Activity Detail'!AB41),"",'(3) Export Activity Detail'!AB41)</f>
        <v/>
      </c>
      <c r="F7" s="82" t="str">
        <f>IF(E7="","",IF(ISBLANK('(3) Export Activity Detail'!P41),"",LOOKUP('(3) Export Activity Detail'!P41,Facility!$A$80:$A$89,Facility!$C$80:$C$89)))</f>
        <v/>
      </c>
      <c r="G7" s="82" t="str">
        <f>IF(E7="","",IF(ISBLANK('(3) Export Activity Detail'!P41),"",LOOKUP('(3) Export Activity Detail'!P41,Facility!$A$80:$A$89,Facility!$E$80:$E$89)))</f>
        <v/>
      </c>
    </row>
    <row r="8" spans="1:8" x14ac:dyDescent="0.25">
      <c r="A8" t="str">
        <f>IF(E8="","",'(3) Export Activity Detail'!$J$24)</f>
        <v/>
      </c>
      <c r="B8" s="65" t="str">
        <f>IF(E8="","",'(3) Export Activity Detail'!B42)</f>
        <v/>
      </c>
      <c r="C8" s="65" t="str">
        <f>IF(E8="","",'(3) Export Activity Detail'!O42)</f>
        <v/>
      </c>
      <c r="D8" s="65" t="str">
        <f>IF(E8="","",IF(ISBLANK('(3) Export Activity Detail'!U42),"",'(3) Export Activity Detail'!U42))</f>
        <v/>
      </c>
      <c r="E8" s="83" t="str">
        <f>IF(ISBLANK('(3) Export Activity Detail'!AB42),"",'(3) Export Activity Detail'!AB42)</f>
        <v/>
      </c>
      <c r="F8" s="82" t="str">
        <f>IF(E8="","",IF(ISBLANK('(3) Export Activity Detail'!P42),"",LOOKUP('(3) Export Activity Detail'!P42,Facility!$A$80:$A$89,Facility!$C$80:$C$89)))</f>
        <v/>
      </c>
      <c r="G8" s="82" t="str">
        <f>IF(E8="","",IF(ISBLANK('(3) Export Activity Detail'!P42),"",LOOKUP('(3) Export Activity Detail'!P42,Facility!$A$80:$A$89,Facility!$E$80:$E$89)))</f>
        <v/>
      </c>
    </row>
    <row r="9" spans="1:8" x14ac:dyDescent="0.25">
      <c r="A9" t="str">
        <f>IF(E9="","",'(3) Export Activity Detail'!$J$24)</f>
        <v/>
      </c>
      <c r="B9" s="65" t="str">
        <f>IF(E9="","",'(3) Export Activity Detail'!B43)</f>
        <v/>
      </c>
      <c r="C9" s="65" t="str">
        <f>IF(E9="","",'(3) Export Activity Detail'!O43)</f>
        <v/>
      </c>
      <c r="D9" s="65" t="str">
        <f>IF(E9="","",IF(ISBLANK('(3) Export Activity Detail'!U43),"",'(3) Export Activity Detail'!U43))</f>
        <v/>
      </c>
      <c r="E9" s="83" t="str">
        <f>IF(ISBLANK('(3) Export Activity Detail'!AB43),"",'(3) Export Activity Detail'!AB43)</f>
        <v/>
      </c>
      <c r="F9" s="82" t="str">
        <f>IF(E9="","",IF(ISBLANK('(3) Export Activity Detail'!P43),"",LOOKUP('(3) Export Activity Detail'!P43,Facility!$A$80:$A$89,Facility!$C$80:$C$89)))</f>
        <v/>
      </c>
      <c r="G9" s="82" t="str">
        <f>IF(E9="","",IF(ISBLANK('(3) Export Activity Detail'!P43),"",LOOKUP('(3) Export Activity Detail'!P43,Facility!$A$80:$A$89,Facility!$E$80:$E$89)))</f>
        <v/>
      </c>
    </row>
    <row r="10" spans="1:8" x14ac:dyDescent="0.25">
      <c r="A10" t="str">
        <f>IF(E10="","",'(3) Export Activity Detail'!$J$24)</f>
        <v/>
      </c>
      <c r="B10" s="65" t="str">
        <f>IF(E10="","",'(3) Export Activity Detail'!B44)</f>
        <v/>
      </c>
      <c r="C10" s="65" t="str">
        <f>IF(E10="","",'(3) Export Activity Detail'!O44)</f>
        <v/>
      </c>
      <c r="D10" s="65" t="str">
        <f>IF(E10="","",IF(ISBLANK('(3) Export Activity Detail'!U44),"",'(3) Export Activity Detail'!U44))</f>
        <v/>
      </c>
      <c r="E10" s="83" t="str">
        <f>IF(ISBLANK('(3) Export Activity Detail'!AB44),"",'(3) Export Activity Detail'!AB44)</f>
        <v/>
      </c>
      <c r="F10" s="82" t="str">
        <f>IF(E10="","",IF(ISBLANK('(3) Export Activity Detail'!P44),"",LOOKUP('(3) Export Activity Detail'!P44,Facility!$A$80:$A$89,Facility!$C$80:$C$89)))</f>
        <v/>
      </c>
      <c r="G10" s="82" t="str">
        <f>IF(E10="","",IF(ISBLANK('(3) Export Activity Detail'!P44),"",LOOKUP('(3) Export Activity Detail'!P44,Facility!$A$80:$A$89,Facility!$E$80:$E$89)))</f>
        <v/>
      </c>
    </row>
    <row r="11" spans="1:8" x14ac:dyDescent="0.25">
      <c r="A11" t="str">
        <f>IF(E11="","",'(3) Export Activity Detail'!$J$24)</f>
        <v/>
      </c>
      <c r="B11" s="65" t="str">
        <f>IF(E11="","",'(3) Export Activity Detail'!B45)</f>
        <v/>
      </c>
      <c r="C11" s="65" t="str">
        <f>IF(E11="","",'(3) Export Activity Detail'!O45)</f>
        <v/>
      </c>
      <c r="D11" s="65" t="str">
        <f>IF(E11="","",IF(ISBLANK('(3) Export Activity Detail'!U45),"",'(3) Export Activity Detail'!U45))</f>
        <v/>
      </c>
      <c r="E11" s="83" t="str">
        <f>IF(ISBLANK('(3) Export Activity Detail'!AB45),"",'(3) Export Activity Detail'!AB45)</f>
        <v/>
      </c>
      <c r="F11" s="82" t="str">
        <f>IF(E11="","",IF(ISBLANK('(3) Export Activity Detail'!P45),"",LOOKUP('(3) Export Activity Detail'!P45,Facility!$A$80:$A$89,Facility!$C$80:$C$89)))</f>
        <v/>
      </c>
      <c r="G11" s="82" t="str">
        <f>IF(E11="","",IF(ISBLANK('(3) Export Activity Detail'!P45),"",LOOKUP('(3) Export Activity Detail'!P45,Facility!$A$80:$A$89,Facility!$E$80:$E$89)))</f>
        <v/>
      </c>
    </row>
    <row r="12" spans="1:8" x14ac:dyDescent="0.25">
      <c r="A12" t="str">
        <f>IF(E12="","",'(3) Export Activity Detail'!$J$24)</f>
        <v/>
      </c>
      <c r="B12" s="65" t="str">
        <f>IF(E12="","",'(3) Export Activity Detail'!B46)</f>
        <v/>
      </c>
      <c r="C12" s="65" t="str">
        <f>IF(E12="","",'(3) Export Activity Detail'!O46)</f>
        <v/>
      </c>
      <c r="D12" s="65" t="str">
        <f>IF(E12="","",IF(ISBLANK('(3) Export Activity Detail'!U46),"",'(3) Export Activity Detail'!U46))</f>
        <v/>
      </c>
      <c r="E12" s="83" t="str">
        <f>IF(ISBLANK('(3) Export Activity Detail'!AB46),"",'(3) Export Activity Detail'!AB46)</f>
        <v/>
      </c>
      <c r="F12" s="82" t="str">
        <f>IF(E12="","",IF(ISBLANK('(3) Export Activity Detail'!P46),"",LOOKUP('(3) Export Activity Detail'!P46,Facility!$A$80:$A$89,Facility!$C$80:$C$89)))</f>
        <v/>
      </c>
      <c r="G12" s="82" t="str">
        <f>IF(E12="","",IF(ISBLANK('(3) Export Activity Detail'!P46),"",LOOKUP('(3) Export Activity Detail'!P46,Facility!$A$80:$A$89,Facility!$E$80:$E$89)))</f>
        <v/>
      </c>
    </row>
    <row r="13" spans="1:8" x14ac:dyDescent="0.25">
      <c r="A13" t="str">
        <f>IF(E13="","",'(3) Export Activity Detail'!$J$24)</f>
        <v/>
      </c>
      <c r="B13" s="65" t="str">
        <f>IF(E13="","",'(3) Export Activity Detail'!B47)</f>
        <v/>
      </c>
      <c r="C13" s="65" t="str">
        <f>IF(E13="","",'(3) Export Activity Detail'!O47)</f>
        <v/>
      </c>
      <c r="D13" s="65" t="str">
        <f>IF(E13="","",IF(ISBLANK('(3) Export Activity Detail'!U47),"",'(3) Export Activity Detail'!U47))</f>
        <v/>
      </c>
      <c r="E13" s="83" t="str">
        <f>IF(ISBLANK('(3) Export Activity Detail'!AB47),"",'(3) Export Activity Detail'!AB47)</f>
        <v/>
      </c>
      <c r="F13" s="82" t="str">
        <f>IF(E13="","",IF(ISBLANK('(3) Export Activity Detail'!P47),"",LOOKUP('(3) Export Activity Detail'!P47,Facility!$A$80:$A$89,Facility!$C$80:$C$89)))</f>
        <v/>
      </c>
      <c r="G13" s="82" t="str">
        <f>IF(E13="","",IF(ISBLANK('(3) Export Activity Detail'!P47),"",LOOKUP('(3) Export Activity Detail'!P47,Facility!$A$80:$A$89,Facility!$E$80:$E$89)))</f>
        <v/>
      </c>
    </row>
    <row r="14" spans="1:8" x14ac:dyDescent="0.25">
      <c r="A14" t="str">
        <f>IF(E14="","",'(3) Export Activity Detail'!$J$24)</f>
        <v/>
      </c>
      <c r="B14" s="65" t="str">
        <f>IF(E14="","",'(3) Export Activity Detail'!B48)</f>
        <v/>
      </c>
      <c r="C14" s="65" t="str">
        <f>IF(E14="","",'(3) Export Activity Detail'!O48)</f>
        <v/>
      </c>
      <c r="D14" s="65" t="str">
        <f>IF(E14="","",IF(ISBLANK('(3) Export Activity Detail'!U48),"",'(3) Export Activity Detail'!U48))</f>
        <v/>
      </c>
      <c r="E14" s="83" t="str">
        <f>IF(ISBLANK('(3) Export Activity Detail'!AB48),"",'(3) Export Activity Detail'!AB48)</f>
        <v/>
      </c>
      <c r="F14" s="82" t="str">
        <f>IF(E14="","",IF(ISBLANK('(3) Export Activity Detail'!P48),"",LOOKUP('(3) Export Activity Detail'!P48,Facility!$A$80:$A$89,Facility!$C$80:$C$89)))</f>
        <v/>
      </c>
      <c r="G14" s="82" t="str">
        <f>IF(E14="","",IF(ISBLANK('(3) Export Activity Detail'!P48),"",LOOKUP('(3) Export Activity Detail'!P48,Facility!$A$80:$A$89,Facility!$E$80:$E$89)))</f>
        <v/>
      </c>
    </row>
    <row r="15" spans="1:8" x14ac:dyDescent="0.25">
      <c r="A15" t="str">
        <f>IF(E15="","",'(3) Export Activity Detail'!$J$24)</f>
        <v/>
      </c>
      <c r="B15" s="65" t="str">
        <f>IF(E15="","",'(3) Export Activity Detail'!B49)</f>
        <v/>
      </c>
      <c r="C15" s="65" t="str">
        <f>IF(E15="","",'(3) Export Activity Detail'!O49)</f>
        <v/>
      </c>
      <c r="D15" s="65" t="str">
        <f>IF(E15="","",IF(ISBLANK('(3) Export Activity Detail'!U49),"",'(3) Export Activity Detail'!U49))</f>
        <v/>
      </c>
      <c r="E15" s="83" t="str">
        <f>IF(ISBLANK('(3) Export Activity Detail'!AB49),"",'(3) Export Activity Detail'!AB49)</f>
        <v/>
      </c>
      <c r="F15" s="82" t="str">
        <f>IF(E15="","",IF(ISBLANK('(3) Export Activity Detail'!P49),"",LOOKUP('(3) Export Activity Detail'!P49,Facility!$A$80:$A$89,Facility!$C$80:$C$89)))</f>
        <v/>
      </c>
      <c r="G15" s="82" t="str">
        <f>IF(E15="","",IF(ISBLANK('(3) Export Activity Detail'!P49),"",LOOKUP('(3) Export Activity Detail'!P49,Facility!$A$80:$A$89,Facility!$E$80:$E$89)))</f>
        <v/>
      </c>
    </row>
    <row r="16" spans="1:8" x14ac:dyDescent="0.25">
      <c r="A16" t="str">
        <f>IF(E16="","",'(3) Export Activity Detail'!$J$24)</f>
        <v/>
      </c>
      <c r="B16" s="65" t="str">
        <f>IF(E16="","",'(3) Export Activity Detail'!B50)</f>
        <v/>
      </c>
      <c r="C16" s="65" t="str">
        <f>IF(E16="","",'(3) Export Activity Detail'!O50)</f>
        <v/>
      </c>
      <c r="D16" s="65" t="str">
        <f>IF(E16="","",IF(ISBLANK('(3) Export Activity Detail'!U50),"",'(3) Export Activity Detail'!U50))</f>
        <v/>
      </c>
      <c r="E16" s="83" t="str">
        <f>IF(ISBLANK('(3) Export Activity Detail'!AB50),"",'(3) Export Activity Detail'!AB50)</f>
        <v/>
      </c>
      <c r="F16" s="82" t="str">
        <f>IF(E16="","",IF(ISBLANK('(3) Export Activity Detail'!P50),"",LOOKUP('(3) Export Activity Detail'!P50,Facility!$A$80:$A$89,Facility!$C$80:$C$89)))</f>
        <v/>
      </c>
      <c r="G16" s="82" t="str">
        <f>IF(E16="","",IF(ISBLANK('(3) Export Activity Detail'!P50),"",LOOKUP('(3) Export Activity Detail'!P50,Facility!$A$80:$A$89,Facility!$E$80:$E$89)))</f>
        <v/>
      </c>
    </row>
    <row r="17" spans="1:7" x14ac:dyDescent="0.25">
      <c r="A17" t="str">
        <f>IF(E17="","",'(3) Export Activity Detail'!$J$24)</f>
        <v/>
      </c>
      <c r="B17" s="65" t="str">
        <f>IF(E17="","",'(3) Export Activity Detail'!B51)</f>
        <v/>
      </c>
      <c r="C17" s="65" t="str">
        <f>IF(E17="","",'(3) Export Activity Detail'!O51)</f>
        <v/>
      </c>
      <c r="D17" s="65" t="str">
        <f>IF(E17="","",IF(ISBLANK('(3) Export Activity Detail'!U51),"",'(3) Export Activity Detail'!U51))</f>
        <v/>
      </c>
      <c r="E17" s="83" t="str">
        <f>IF(ISBLANK('(3) Export Activity Detail'!AB51),"",'(3) Export Activity Detail'!AB51)</f>
        <v/>
      </c>
      <c r="F17" s="82" t="str">
        <f>IF(E17="","",IF(ISBLANK('(3) Export Activity Detail'!P51),"",LOOKUP('(3) Export Activity Detail'!P51,Facility!$A$80:$A$89,Facility!$C$80:$C$89)))</f>
        <v/>
      </c>
      <c r="G17" s="82" t="str">
        <f>IF(E17="","",IF(ISBLANK('(3) Export Activity Detail'!P51),"",LOOKUP('(3) Export Activity Detail'!P51,Facility!$A$80:$A$89,Facility!$E$80:$E$89)))</f>
        <v/>
      </c>
    </row>
    <row r="18" spans="1:7" x14ac:dyDescent="0.25">
      <c r="A18" t="str">
        <f>IF(E18="","",'(3) Export Activity Detail'!$J$24)</f>
        <v/>
      </c>
      <c r="B18" s="65" t="str">
        <f>IF(E18="","",'(3) Export Activity Detail'!B52)</f>
        <v/>
      </c>
      <c r="C18" s="65" t="str">
        <f>IF(E18="","",'(3) Export Activity Detail'!O52)</f>
        <v/>
      </c>
      <c r="D18" s="65" t="str">
        <f>IF(E18="","",IF(ISBLANK('(3) Export Activity Detail'!U52),"",'(3) Export Activity Detail'!U52))</f>
        <v/>
      </c>
      <c r="E18" s="83" t="str">
        <f>IF(ISBLANK('(3) Export Activity Detail'!AB52),"",'(3) Export Activity Detail'!AB52)</f>
        <v/>
      </c>
      <c r="F18" s="82" t="str">
        <f>IF(E18="","",IF(ISBLANK('(3) Export Activity Detail'!P52),"",LOOKUP('(3) Export Activity Detail'!P52,Facility!$A$80:$A$89,Facility!$C$80:$C$89)))</f>
        <v/>
      </c>
      <c r="G18" s="82" t="str">
        <f>IF(E18="","",IF(ISBLANK('(3) Export Activity Detail'!P52),"",LOOKUP('(3) Export Activity Detail'!P52,Facility!$A$80:$A$89,Facility!$E$80:$E$89)))</f>
        <v/>
      </c>
    </row>
    <row r="19" spans="1:7" x14ac:dyDescent="0.25">
      <c r="A19" t="str">
        <f>IF(E19="","",'(3) Export Activity Detail'!$J$24)</f>
        <v/>
      </c>
      <c r="B19" s="65" t="str">
        <f>IF(E19="","",'(3) Export Activity Detail'!B53)</f>
        <v/>
      </c>
      <c r="C19" s="65" t="str">
        <f>IF(E19="","",'(3) Export Activity Detail'!O53)</f>
        <v/>
      </c>
      <c r="D19" s="65" t="str">
        <f>IF(E19="","",IF(ISBLANK('(3) Export Activity Detail'!U53),"",'(3) Export Activity Detail'!U53))</f>
        <v/>
      </c>
      <c r="E19" s="83" t="str">
        <f>IF(ISBLANK('(3) Export Activity Detail'!AB53),"",'(3) Export Activity Detail'!AB53)</f>
        <v/>
      </c>
      <c r="F19" s="82" t="str">
        <f>IF(E19="","",IF(ISBLANK('(3) Export Activity Detail'!P53),"",LOOKUP('(3) Export Activity Detail'!P53,Facility!$A$80:$A$89,Facility!$C$80:$C$89)))</f>
        <v/>
      </c>
      <c r="G19" s="82" t="str">
        <f>IF(E19="","",IF(ISBLANK('(3) Export Activity Detail'!P53),"",LOOKUP('(3) Export Activity Detail'!P53,Facility!$A$80:$A$89,Facility!$E$80:$E$89)))</f>
        <v/>
      </c>
    </row>
    <row r="20" spans="1:7" x14ac:dyDescent="0.25">
      <c r="A20" t="str">
        <f>IF(E20="","",'(3) Export Activity Detail'!$J$24)</f>
        <v/>
      </c>
      <c r="B20" s="65" t="str">
        <f>IF(E20="","",'(3) Export Activity Detail'!B54)</f>
        <v/>
      </c>
      <c r="C20" s="65" t="str">
        <f>IF(E20="","",'(3) Export Activity Detail'!O54)</f>
        <v/>
      </c>
      <c r="D20" s="65" t="str">
        <f>IF(E20="","",IF(ISBLANK('(3) Export Activity Detail'!U54),"",'(3) Export Activity Detail'!U54))</f>
        <v/>
      </c>
      <c r="E20" s="83" t="str">
        <f>IF(ISBLANK('(3) Export Activity Detail'!AB54),"",'(3) Export Activity Detail'!AB54)</f>
        <v/>
      </c>
      <c r="F20" s="82" t="str">
        <f>IF(E20="","",IF(ISBLANK('(3) Export Activity Detail'!P54),"",LOOKUP('(3) Export Activity Detail'!P54,Facility!$A$80:$A$89,Facility!$C$80:$C$89)))</f>
        <v/>
      </c>
      <c r="G20" s="82" t="str">
        <f>IF(E20="","",IF(ISBLANK('(3) Export Activity Detail'!P54),"",LOOKUP('(3) Export Activity Detail'!P54,Facility!$A$80:$A$89,Facility!$E$80:$E$89)))</f>
        <v/>
      </c>
    </row>
    <row r="21" spans="1:7" x14ac:dyDescent="0.25">
      <c r="A21" t="str">
        <f>IF(E21="","",'(3) Export Activity Detail'!$J$24)</f>
        <v/>
      </c>
      <c r="B21" s="65" t="str">
        <f>IF(E21="","",'(3) Export Activity Detail'!B55)</f>
        <v/>
      </c>
      <c r="C21" s="65" t="str">
        <f>IF(E21="","",'(3) Export Activity Detail'!O55)</f>
        <v/>
      </c>
      <c r="D21" s="65" t="str">
        <f>IF(E21="","",IF(ISBLANK('(3) Export Activity Detail'!U55),"",'(3) Export Activity Detail'!U55))</f>
        <v/>
      </c>
      <c r="E21" s="83" t="str">
        <f>IF(ISBLANK('(3) Export Activity Detail'!AB55),"",'(3) Export Activity Detail'!AB55)</f>
        <v/>
      </c>
      <c r="F21" s="82" t="str">
        <f>IF(E21="","",IF(ISBLANK('(3) Export Activity Detail'!P55),"",LOOKUP('(3) Export Activity Detail'!P55,Facility!$A$80:$A$89,Facility!$C$80:$C$89)))</f>
        <v/>
      </c>
      <c r="G21" s="82" t="str">
        <f>IF(E21="","",IF(ISBLANK('(3) Export Activity Detail'!P55),"",LOOKUP('(3) Export Activity Detail'!P55,Facility!$A$80:$A$89,Facility!$E$80:$E$89)))</f>
        <v/>
      </c>
    </row>
    <row r="22" spans="1:7" x14ac:dyDescent="0.25">
      <c r="A22" t="str">
        <f>IF(E22="","",'(3) Export Activity Detail'!$J$24)</f>
        <v/>
      </c>
      <c r="B22" s="65" t="str">
        <f>IF(E22="","",'(3) Export Activity Detail'!B56)</f>
        <v/>
      </c>
      <c r="C22" s="65" t="str">
        <f>IF(E22="","",'(3) Export Activity Detail'!O56)</f>
        <v/>
      </c>
      <c r="D22" s="65" t="str">
        <f>IF(E22="","",IF(ISBLANK('(3) Export Activity Detail'!U56),"",'(3) Export Activity Detail'!U56))</f>
        <v/>
      </c>
      <c r="E22" s="83" t="str">
        <f>IF(ISBLANK('(3) Export Activity Detail'!AB56),"",'(3) Export Activity Detail'!AB56)</f>
        <v/>
      </c>
      <c r="F22" s="82" t="str">
        <f>IF(E22="","",IF(ISBLANK('(3) Export Activity Detail'!P56),"",LOOKUP('(3) Export Activity Detail'!P56,Facility!$A$80:$A$89,Facility!$C$80:$C$89)))</f>
        <v/>
      </c>
      <c r="G22" s="82" t="str">
        <f>IF(E22="","",IF(ISBLANK('(3) Export Activity Detail'!P56),"",LOOKUP('(3) Export Activity Detail'!P56,Facility!$A$80:$A$89,Facility!$E$80:$E$89)))</f>
        <v/>
      </c>
    </row>
    <row r="23" spans="1:7" x14ac:dyDescent="0.25">
      <c r="A23" t="str">
        <f>IF(E23="","",'(3) Export Activity Detail'!$J$24)</f>
        <v/>
      </c>
      <c r="B23" s="65" t="str">
        <f>IF(E23="","",'(3) Export Activity Detail'!B57)</f>
        <v/>
      </c>
      <c r="C23" s="65" t="str">
        <f>IF(E23="","",'(3) Export Activity Detail'!O57)</f>
        <v/>
      </c>
      <c r="D23" s="65" t="str">
        <f>IF(E23="","",IF(ISBLANK('(3) Export Activity Detail'!U57),"",'(3) Export Activity Detail'!U57))</f>
        <v/>
      </c>
      <c r="E23" s="83" t="str">
        <f>IF(ISBLANK('(3) Export Activity Detail'!AB57),"",'(3) Export Activity Detail'!AB57)</f>
        <v/>
      </c>
      <c r="F23" s="82" t="str">
        <f>IF(E23="","",IF(ISBLANK('(3) Export Activity Detail'!P57),"",LOOKUP('(3) Export Activity Detail'!P57,Facility!$A$80:$A$89,Facility!$C$80:$C$89)))</f>
        <v/>
      </c>
      <c r="G23" s="82" t="str">
        <f>IF(E23="","",IF(ISBLANK('(3) Export Activity Detail'!P57),"",LOOKUP('(3) Export Activity Detail'!P57,Facility!$A$80:$A$89,Facility!$E$80:$E$89)))</f>
        <v/>
      </c>
    </row>
    <row r="24" spans="1:7" x14ac:dyDescent="0.25">
      <c r="A24" t="str">
        <f>IF(E24="","",'(3) Export Activity Detail'!$J$24)</f>
        <v/>
      </c>
      <c r="B24" s="65" t="str">
        <f>IF(E24="","",'(3) Export Activity Detail'!B58)</f>
        <v/>
      </c>
      <c r="C24" s="65" t="str">
        <f>IF(E24="","",'(3) Export Activity Detail'!O58)</f>
        <v/>
      </c>
      <c r="D24" s="65" t="str">
        <f>IF(E24="","",IF(ISBLANK('(3) Export Activity Detail'!U58),"",'(3) Export Activity Detail'!U58))</f>
        <v/>
      </c>
      <c r="E24" s="83" t="str">
        <f>IF(ISBLANK('(3) Export Activity Detail'!AB58),"",'(3) Export Activity Detail'!AB58)</f>
        <v/>
      </c>
      <c r="F24" s="82" t="str">
        <f>IF(E24="","",IF(ISBLANK('(3) Export Activity Detail'!P58),"",LOOKUP('(3) Export Activity Detail'!P58,Facility!$A$80:$A$89,Facility!$C$80:$C$89)))</f>
        <v/>
      </c>
      <c r="G24" s="82" t="str">
        <f>IF(E24="","",IF(ISBLANK('(3) Export Activity Detail'!P58),"",LOOKUP('(3) Export Activity Detail'!P58,Facility!$A$80:$A$89,Facility!$E$80:$E$89)))</f>
        <v/>
      </c>
    </row>
    <row r="25" spans="1:7" x14ac:dyDescent="0.25">
      <c r="A25" t="str">
        <f>IF(E25="","",'(3) Export Activity Detail'!$J$24)</f>
        <v/>
      </c>
      <c r="B25" s="65" t="str">
        <f>IF(E25="","",'(3) Export Activity Detail'!B59)</f>
        <v/>
      </c>
      <c r="C25" s="65" t="str">
        <f>IF(E25="","",'(3) Export Activity Detail'!O59)</f>
        <v/>
      </c>
      <c r="D25" s="65" t="str">
        <f>IF(E25="","",IF(ISBLANK('(3) Export Activity Detail'!U59),"",'(3) Export Activity Detail'!U59))</f>
        <v/>
      </c>
      <c r="E25" s="83" t="str">
        <f>IF(ISBLANK('(3) Export Activity Detail'!AB59),"",'(3) Export Activity Detail'!AB59)</f>
        <v/>
      </c>
      <c r="F25" s="82" t="str">
        <f>IF(E25="","",IF(ISBLANK('(3) Export Activity Detail'!P59),"",LOOKUP('(3) Export Activity Detail'!P59,Facility!$A$80:$A$89,Facility!$C$80:$C$89)))</f>
        <v/>
      </c>
      <c r="G25" s="82" t="str">
        <f>IF(E25="","",IF(ISBLANK('(3) Export Activity Detail'!P59),"",LOOKUP('(3) Export Activity Detail'!P59,Facility!$A$80:$A$89,Facility!$E$80:$E$89)))</f>
        <v/>
      </c>
    </row>
    <row r="26" spans="1:7" x14ac:dyDescent="0.25">
      <c r="A26" t="str">
        <f>IF(E26="","",'(3) Export Activity Detail'!$J$24)</f>
        <v/>
      </c>
      <c r="B26" s="65" t="str">
        <f>IF(E26="","",'(3) Export Activity Detail'!B60)</f>
        <v/>
      </c>
      <c r="C26" s="65" t="str">
        <f>IF(E26="","",'(3) Export Activity Detail'!O60)</f>
        <v/>
      </c>
      <c r="D26" s="65" t="str">
        <f>IF(E26="","",IF(ISBLANK('(3) Export Activity Detail'!U60),"",'(3) Export Activity Detail'!U60))</f>
        <v/>
      </c>
      <c r="E26" s="83" t="str">
        <f>IF(ISBLANK('(3) Export Activity Detail'!AB60),"",'(3) Export Activity Detail'!AB60)</f>
        <v/>
      </c>
      <c r="F26" s="82" t="str">
        <f>IF(E26="","",IF(ISBLANK('(3) Export Activity Detail'!P60),"",LOOKUP('(3) Export Activity Detail'!P60,Facility!$A$80:$A$89,Facility!$C$80:$C$89)))</f>
        <v/>
      </c>
      <c r="G26" s="82" t="str">
        <f>IF(E26="","",IF(ISBLANK('(3) Export Activity Detail'!P60),"",LOOKUP('(3) Export Activity Detail'!P60,Facility!$A$80:$A$89,Facility!$E$80:$E$89)))</f>
        <v/>
      </c>
    </row>
    <row r="27" spans="1:7" x14ac:dyDescent="0.25">
      <c r="A27" t="str">
        <f>IF(E27="","",'(3) Export Activity Detail'!$J$24)</f>
        <v/>
      </c>
      <c r="B27" s="65" t="str">
        <f>IF(E27="","",'(3) Export Activity Detail'!B61)</f>
        <v/>
      </c>
      <c r="C27" s="65" t="str">
        <f>IF(E27="","",'(3) Export Activity Detail'!O61)</f>
        <v/>
      </c>
      <c r="D27" s="65" t="str">
        <f>IF(E27="","",IF(ISBLANK('(3) Export Activity Detail'!U61),"",'(3) Export Activity Detail'!U61))</f>
        <v/>
      </c>
      <c r="E27" s="83" t="str">
        <f>IF(ISBLANK('(3) Export Activity Detail'!AB61),"",'(3) Export Activity Detail'!AB61)</f>
        <v/>
      </c>
      <c r="F27" s="82" t="str">
        <f>IF(E27="","",IF(ISBLANK('(3) Export Activity Detail'!P61),"",LOOKUP('(3) Export Activity Detail'!P61,Facility!$A$80:$A$89,Facility!$C$80:$C$89)))</f>
        <v/>
      </c>
      <c r="G27" s="82" t="str">
        <f>IF(E27="","",IF(ISBLANK('(3) Export Activity Detail'!P61),"",LOOKUP('(3) Export Activity Detail'!P61,Facility!$A$80:$A$89,Facility!$E$80:$E$89)))</f>
        <v/>
      </c>
    </row>
    <row r="28" spans="1:7" x14ac:dyDescent="0.25">
      <c r="A28" t="str">
        <f>IF(E28="","",'(3) Export Activity Detail'!$J$24)</f>
        <v/>
      </c>
      <c r="B28" s="65" t="str">
        <f>IF(E28="","",'(3) Export Activity Detail'!B62)</f>
        <v/>
      </c>
      <c r="C28" s="65" t="str">
        <f>IF(E28="","",'(3) Export Activity Detail'!O62)</f>
        <v/>
      </c>
      <c r="D28" s="65" t="str">
        <f>IF(E28="","",IF(ISBLANK('(3) Export Activity Detail'!U62),"",'(3) Export Activity Detail'!U62))</f>
        <v/>
      </c>
      <c r="E28" s="83" t="str">
        <f>IF(ISBLANK('(3) Export Activity Detail'!AB62),"",'(3) Export Activity Detail'!AB62)</f>
        <v/>
      </c>
      <c r="F28" s="82" t="str">
        <f>IF(E28="","",IF(ISBLANK('(3) Export Activity Detail'!P62),"",LOOKUP('(3) Export Activity Detail'!P62,Facility!$A$80:$A$89,Facility!$C$80:$C$89)))</f>
        <v/>
      </c>
      <c r="G28" s="82" t="str">
        <f>IF(E28="","",IF(ISBLANK('(3) Export Activity Detail'!P62),"",LOOKUP('(3) Export Activity Detail'!P62,Facility!$A$80:$A$89,Facility!$E$80:$E$89)))</f>
        <v/>
      </c>
    </row>
    <row r="29" spans="1:7" x14ac:dyDescent="0.25">
      <c r="A29" t="str">
        <f>IF(E29="","",'(3) Export Activity Detail'!$J$24)</f>
        <v/>
      </c>
      <c r="B29" s="65" t="str">
        <f>IF(E29="","",'(3) Export Activity Detail'!B63)</f>
        <v/>
      </c>
      <c r="C29" s="65" t="str">
        <f>IF(E29="","",'(3) Export Activity Detail'!O63)</f>
        <v/>
      </c>
      <c r="D29" s="65" t="str">
        <f>IF(E29="","",IF(ISBLANK('(3) Export Activity Detail'!U63),"",'(3) Export Activity Detail'!U63))</f>
        <v/>
      </c>
      <c r="E29" s="83" t="str">
        <f>IF(ISBLANK('(3) Export Activity Detail'!AB63),"",'(3) Export Activity Detail'!AB63)</f>
        <v/>
      </c>
      <c r="F29" s="82" t="str">
        <f>IF(E29="","",IF(ISBLANK('(3) Export Activity Detail'!P63),"",LOOKUP('(3) Export Activity Detail'!P63,Facility!$A$80:$A$89,Facility!$C$80:$C$89)))</f>
        <v/>
      </c>
      <c r="G29" s="82" t="str">
        <f>IF(E29="","",IF(ISBLANK('(3) Export Activity Detail'!P63),"",LOOKUP('(3) Export Activity Detail'!P63,Facility!$A$80:$A$89,Facility!$E$80:$E$89)))</f>
        <v/>
      </c>
    </row>
    <row r="30" spans="1:7" x14ac:dyDescent="0.25">
      <c r="A30" t="str">
        <f>IF(E30="","",'(3) Export Activity Detail'!$J$24)</f>
        <v/>
      </c>
      <c r="B30" s="65" t="str">
        <f>IF(E30="","",'(3) Export Activity Detail'!B64)</f>
        <v/>
      </c>
      <c r="C30" s="65" t="str">
        <f>IF(E30="","",'(3) Export Activity Detail'!O64)</f>
        <v/>
      </c>
      <c r="D30" s="65" t="str">
        <f>IF(E30="","",IF(ISBLANK('(3) Export Activity Detail'!U64),"",'(3) Export Activity Detail'!U64))</f>
        <v/>
      </c>
      <c r="E30" s="83" t="str">
        <f>IF(ISBLANK('(3) Export Activity Detail'!AB64),"",'(3) Export Activity Detail'!AB64)</f>
        <v/>
      </c>
      <c r="F30" s="82" t="str">
        <f>IF(E30="","",IF(ISBLANK('(3) Export Activity Detail'!P64),"",LOOKUP('(3) Export Activity Detail'!P64,Facility!$A$80:$A$89,Facility!$C$80:$C$89)))</f>
        <v/>
      </c>
      <c r="G30" s="82" t="str">
        <f>IF(E30="","",IF(ISBLANK('(3) Export Activity Detail'!P64),"",LOOKUP('(3) Export Activity Detail'!P64,Facility!$A$80:$A$89,Facility!$E$80:$E$89)))</f>
        <v/>
      </c>
    </row>
    <row r="31" spans="1:7" x14ac:dyDescent="0.25">
      <c r="A31" t="str">
        <f>IF(E31="","",'(3) Export Activity Detail'!$J$24)</f>
        <v/>
      </c>
      <c r="B31" s="65" t="str">
        <f>IF(E31="","",'(3) Export Activity Detail'!B65)</f>
        <v/>
      </c>
      <c r="C31" s="65" t="str">
        <f>IF(E31="","",'(3) Export Activity Detail'!O65)</f>
        <v/>
      </c>
      <c r="D31" s="65" t="str">
        <f>IF(E31="","",IF(ISBLANK('(3) Export Activity Detail'!U65),"",'(3) Export Activity Detail'!U65))</f>
        <v/>
      </c>
      <c r="E31" s="83" t="str">
        <f>IF(ISBLANK('(3) Export Activity Detail'!AB65),"",'(3) Export Activity Detail'!AB65)</f>
        <v/>
      </c>
      <c r="F31" s="82" t="str">
        <f>IF(E31="","",IF(ISBLANK('(3) Export Activity Detail'!P65),"",LOOKUP('(3) Export Activity Detail'!P65,Facility!$A$80:$A$89,Facility!$C$80:$C$89)))</f>
        <v/>
      </c>
      <c r="G31" s="82" t="str">
        <f>IF(E31="","",IF(ISBLANK('(3) Export Activity Detail'!P65),"",LOOKUP('(3) Export Activity Detail'!P65,Facility!$A$80:$A$89,Facility!$E$80:$E$89)))</f>
        <v/>
      </c>
    </row>
    <row r="32" spans="1:7" x14ac:dyDescent="0.25">
      <c r="A32" t="str">
        <f>IF(E32="","",'(3) Export Activity Detail'!$J$24)</f>
        <v/>
      </c>
      <c r="B32" s="65" t="str">
        <f>IF(E32="","",'(3) Export Activity Detail'!B66)</f>
        <v/>
      </c>
      <c r="C32" s="65" t="str">
        <f>IF(E32="","",'(3) Export Activity Detail'!O66)</f>
        <v/>
      </c>
      <c r="D32" s="65" t="str">
        <f>IF(E32="","",IF(ISBLANK('(3) Export Activity Detail'!U66),"",'(3) Export Activity Detail'!U66))</f>
        <v/>
      </c>
      <c r="E32" s="83" t="str">
        <f>IF(ISBLANK('(3) Export Activity Detail'!AB66),"",'(3) Export Activity Detail'!AB66)</f>
        <v/>
      </c>
      <c r="F32" s="82" t="str">
        <f>IF(E32="","",IF(ISBLANK('(3) Export Activity Detail'!P66),"",LOOKUP('(3) Export Activity Detail'!P66,Facility!$A$80:$A$89,Facility!$C$80:$C$89)))</f>
        <v/>
      </c>
      <c r="G32" s="82" t="str">
        <f>IF(E32="","",IF(ISBLANK('(3) Export Activity Detail'!P66),"",LOOKUP('(3) Export Activity Detail'!P66,Facility!$A$80:$A$89,Facility!$E$80:$E$89)))</f>
        <v/>
      </c>
    </row>
    <row r="33" spans="1:7" x14ac:dyDescent="0.25">
      <c r="A33" t="str">
        <f>IF(E33="","",'(3) Export Activity Detail'!$J$24)</f>
        <v/>
      </c>
      <c r="B33" s="65" t="str">
        <f>IF(E33="","",'(3) Export Activity Detail'!B67)</f>
        <v/>
      </c>
      <c r="C33" s="65" t="str">
        <f>IF(E33="","",'(3) Export Activity Detail'!O67)</f>
        <v/>
      </c>
      <c r="D33" s="65" t="str">
        <f>IF(E33="","",IF(ISBLANK('(3) Export Activity Detail'!U67),"",'(3) Export Activity Detail'!U67))</f>
        <v/>
      </c>
      <c r="E33" s="83" t="str">
        <f>IF(ISBLANK('(3) Export Activity Detail'!AB67),"",'(3) Export Activity Detail'!AB67)</f>
        <v/>
      </c>
      <c r="F33" s="82" t="str">
        <f>IF(E33="","",IF(ISBLANK('(3) Export Activity Detail'!P67),"",LOOKUP('(3) Export Activity Detail'!P67,Facility!$A$80:$A$89,Facility!$C$80:$C$89)))</f>
        <v/>
      </c>
      <c r="G33" s="82" t="str">
        <f>IF(E33="","",IF(ISBLANK('(3) Export Activity Detail'!P67),"",LOOKUP('(3) Export Activity Detail'!P67,Facility!$A$80:$A$89,Facility!$E$80:$E$89)))</f>
        <v/>
      </c>
    </row>
    <row r="34" spans="1:7" x14ac:dyDescent="0.25">
      <c r="A34" t="str">
        <f>IF(E34="","",'(3) Export Activity Detail'!$J$24)</f>
        <v/>
      </c>
      <c r="B34" s="65" t="str">
        <f>IF(E34="","",'(3) Export Activity Detail'!B69)</f>
        <v/>
      </c>
      <c r="C34" s="65" t="str">
        <f>IF(E34="","",'(3) Export Activity Detail'!O69)</f>
        <v/>
      </c>
      <c r="D34" s="65" t="str">
        <f>IF(E34="","",IF(ISBLANK('(3) Export Activity Detail'!U69),"",'(3) Export Activity Detail'!U69))</f>
        <v/>
      </c>
      <c r="E34" s="83" t="str">
        <f>IF(ISBLANK('(3) Export Activity Detail'!AB69),"",'(3) Export Activity Detail'!AB69)</f>
        <v/>
      </c>
      <c r="F34" s="82" t="str">
        <f>IF(E34="","",IF(ISBLANK('(3) Export Activity Detail'!P69),"",LOOKUP('(3) Export Activity Detail'!P69,Facility!$A$80:$A$89,Facility!$C$80:$C$89)))</f>
        <v/>
      </c>
      <c r="G34" s="82" t="str">
        <f>IF(E34="","",IF(ISBLANK('(3) Export Activity Detail'!P69),"",LOOKUP('(3) Export Activity Detail'!P69,Facility!$A$80:$A$89,Facility!$E$80:$E$89)))</f>
        <v/>
      </c>
    </row>
    <row r="35" spans="1:7" x14ac:dyDescent="0.25">
      <c r="A35" t="str">
        <f>IF(E35="","",'(3) Export Activity Detail'!$J$24)</f>
        <v/>
      </c>
      <c r="B35" s="65" t="str">
        <f>IF(E35="","",'(3) Export Activity Detail'!B71)</f>
        <v/>
      </c>
      <c r="C35" s="65" t="str">
        <f>IF(E35="","",'(3) Export Activity Detail'!O71)</f>
        <v/>
      </c>
      <c r="D35" s="65" t="str">
        <f>IF(E35="","",IF(ISBLANK('(3) Export Activity Detail'!U71),"",'(3) Export Activity Detail'!U71))</f>
        <v/>
      </c>
      <c r="E35" s="83" t="str">
        <f>IF(ISBLANK('(3) Export Activity Detail'!AB71),"",'(3) Export Activity Detail'!AB71)</f>
        <v/>
      </c>
      <c r="F35" s="82" t="str">
        <f>IF(E35="","",IF(ISBLANK('(3) Export Activity Detail'!P71),"",LOOKUP('(3) Export Activity Detail'!P71,Facility!$A$80:$A$89,Facility!$C$80:$C$89)))</f>
        <v/>
      </c>
      <c r="G35" s="82" t="str">
        <f>IF(E35="","",IF(ISBLANK('(3) Export Activity Detail'!P71),"",LOOKUP('(3) Export Activity Detail'!P71,Facility!$A$80:$A$89,Facility!$E$80:$E$89)))</f>
        <v/>
      </c>
    </row>
    <row r="36" spans="1:7" x14ac:dyDescent="0.25">
      <c r="A36" t="str">
        <f>IF(E36="","",'(3) Export Activity Detail'!$J$24)</f>
        <v/>
      </c>
      <c r="B36" s="65" t="str">
        <f>IF(E36="","",'(3) Export Activity Detail'!B72)</f>
        <v/>
      </c>
      <c r="C36" s="65" t="str">
        <f>IF(E36="","",'(3) Export Activity Detail'!O72)</f>
        <v/>
      </c>
      <c r="D36" s="65" t="str">
        <f>IF(E36="","",IF(ISBLANK('(3) Export Activity Detail'!U72),"",'(3) Export Activity Detail'!U72))</f>
        <v/>
      </c>
      <c r="E36" s="83" t="str">
        <f>IF(ISBLANK('(3) Export Activity Detail'!AB72),"",'(3) Export Activity Detail'!AB72)</f>
        <v/>
      </c>
      <c r="F36" s="82" t="str">
        <f>IF(E36="","",IF(ISBLANK('(3) Export Activity Detail'!P72),"",LOOKUP('(3) Export Activity Detail'!P72,Facility!$A$80:$A$89,Facility!$C$80:$C$89)))</f>
        <v/>
      </c>
      <c r="G36" s="82" t="str">
        <f>IF(E36="","",IF(ISBLANK('(3) Export Activity Detail'!P72),"",LOOKUP('(3) Export Activity Detail'!P72,Facility!$A$80:$A$89,Facility!$E$80:$E$89)))</f>
        <v/>
      </c>
    </row>
    <row r="37" spans="1:7" x14ac:dyDescent="0.25">
      <c r="A37" t="str">
        <f>IF(E37="","",'(3) Export Activity Detail'!$J$24)</f>
        <v/>
      </c>
      <c r="B37" s="65" t="str">
        <f>IF(E37="","",'(3) Export Activity Detail'!B73)</f>
        <v/>
      </c>
      <c r="C37" s="65" t="str">
        <f>IF(E37="","",'(3) Export Activity Detail'!O73)</f>
        <v/>
      </c>
      <c r="D37" s="65" t="str">
        <f>IF(E37="","",IF(ISBLANK('(3) Export Activity Detail'!U73),"",'(3) Export Activity Detail'!U73))</f>
        <v/>
      </c>
      <c r="E37" s="83" t="str">
        <f>IF(ISBLANK('(3) Export Activity Detail'!AB73),"",'(3) Export Activity Detail'!AB73)</f>
        <v/>
      </c>
      <c r="F37" s="82" t="str">
        <f>IF(E37="","",IF(ISBLANK('(3) Export Activity Detail'!P73),"",LOOKUP('(3) Export Activity Detail'!P73,Facility!$A$80:$A$89,Facility!$C$80:$C$89)))</f>
        <v/>
      </c>
      <c r="G37" s="82" t="str">
        <f>IF(E37="","",IF(ISBLANK('(3) Export Activity Detail'!P73),"",LOOKUP('(3) Export Activity Detail'!P73,Facility!$A$80:$A$89,Facility!$E$80:$E$89)))</f>
        <v/>
      </c>
    </row>
    <row r="38" spans="1:7" x14ac:dyDescent="0.25">
      <c r="A38" t="str">
        <f>IF(E38="","",'(3) Export Activity Detail'!$J$24)</f>
        <v/>
      </c>
      <c r="B38" s="65" t="str">
        <f>IF(E38="","",'(3) Export Activity Detail'!B74)</f>
        <v/>
      </c>
      <c r="C38" s="65" t="str">
        <f>IF(E38="","",'(3) Export Activity Detail'!O74)</f>
        <v/>
      </c>
      <c r="D38" s="65" t="str">
        <f>IF(E38="","",IF(ISBLANK('(3) Export Activity Detail'!U74),"",'(3) Export Activity Detail'!U74))</f>
        <v/>
      </c>
      <c r="E38" s="83" t="str">
        <f>IF(ISBLANK('(3) Export Activity Detail'!AB74),"",'(3) Export Activity Detail'!AB74)</f>
        <v/>
      </c>
      <c r="F38" s="82" t="str">
        <f>IF(E38="","",IF(ISBLANK('(3) Export Activity Detail'!P74),"",LOOKUP('(3) Export Activity Detail'!P74,Facility!$A$80:$A$89,Facility!$C$80:$C$89)))</f>
        <v/>
      </c>
      <c r="G38" s="82" t="str">
        <f>IF(E38="","",IF(ISBLANK('(3) Export Activity Detail'!P74),"",LOOKUP('(3) Export Activity Detail'!P74,Facility!$A$80:$A$89,Facility!$E$80:$E$89)))</f>
        <v/>
      </c>
    </row>
    <row r="39" spans="1:7" x14ac:dyDescent="0.25">
      <c r="A39" t="str">
        <f>IF(E39="","",'(3) Export Activity Detail'!$J$24)</f>
        <v/>
      </c>
      <c r="B39" s="65" t="str">
        <f>IF(E39="","",'(3) Export Activity Detail'!B75)</f>
        <v/>
      </c>
      <c r="C39" s="65" t="str">
        <f>IF(E39="","",'(3) Export Activity Detail'!O75)</f>
        <v/>
      </c>
      <c r="D39" s="65" t="str">
        <f>IF(E39="","",IF(ISBLANK('(3) Export Activity Detail'!U75),"",'(3) Export Activity Detail'!U75))</f>
        <v/>
      </c>
      <c r="E39" s="83" t="str">
        <f>IF(ISBLANK('(3) Export Activity Detail'!AB75),"",'(3) Export Activity Detail'!AB75)</f>
        <v/>
      </c>
      <c r="F39" s="82" t="str">
        <f>IF(E39="","",IF(ISBLANK('(3) Export Activity Detail'!P75),"",LOOKUP('(3) Export Activity Detail'!P75,Facility!$A$80:$A$89,Facility!$C$80:$C$89)))</f>
        <v/>
      </c>
      <c r="G39" s="82" t="str">
        <f>IF(E39="","",IF(ISBLANK('(3) Export Activity Detail'!P75),"",LOOKUP('(3) Export Activity Detail'!P75,Facility!$A$80:$A$89,Facility!$E$80:$E$89)))</f>
        <v/>
      </c>
    </row>
  </sheetData>
  <sheetProtection algorithmName="SHA-512" hashValue="w1fZkGUCxihP4y1aK/FKqB6dazQ780Ltnc5/JYeOn8fU+sXknzoqfwiyNPAtlTdAB/j5MCnV/+1G+HqEpYbn0Q==" saltValue="BFZy05ucMMQJX990YNwsIg=="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Props1.xml><?xml version="1.0" encoding="utf-8"?>
<ds:datastoreItem xmlns:ds="http://schemas.openxmlformats.org/officeDocument/2006/customXml" ds:itemID="{23820AD1-6E98-4CB1-B260-46364AA7FC86}">
  <ds:schemaRefs>
    <ds:schemaRef ds:uri="http://schemas.microsoft.com/sharepoint/v3/contenttype/forms"/>
  </ds:schemaRefs>
</ds:datastoreItem>
</file>

<file path=customXml/itemProps2.xml><?xml version="1.0" encoding="utf-8"?>
<ds:datastoreItem xmlns:ds="http://schemas.openxmlformats.org/officeDocument/2006/customXml" ds:itemID="{16056B94-6F39-4EFE-A36F-BE7D008113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6BFC12-A615-4661-8501-C56E9793F747}">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terms/"/>
    <ds:schemaRef ds:uri="61551a5c-c5b0-4157-91ef-0e56f6671ed0"/>
    <ds:schemaRef ds:uri="fa6a9aea-fb0f-4ddd-aff8-712634b7d5fe"/>
    <ds:schemaRef ds:uri="a92290d7-b971-4e1d-81ee-28387a7fbc93"/>
    <ds:schemaRef ds:uri="http://purl.org/dc/dcmitype/"/>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(1)&amp;(2)</vt:lpstr>
      <vt:lpstr>(3) Export Activity Detail</vt:lpstr>
      <vt:lpstr>FormData</vt:lpstr>
      <vt:lpstr>RawData</vt:lpstr>
      <vt:lpstr>Facility</vt:lpstr>
      <vt:lpstr>AllProductData</vt:lpstr>
      <vt:lpstr>'(3) Export Activity Detail'!Print_Area</vt:lpstr>
      <vt:lpstr>'(3) Export Activity Detail'!Print_Titles</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Matthews, Jennifer</cp:lastModifiedBy>
  <cp:revision/>
  <dcterms:created xsi:type="dcterms:W3CDTF">2007-05-01T17:02:58Z</dcterms:created>
  <dcterms:modified xsi:type="dcterms:W3CDTF">2024-11-15T18:54:25Z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MediaServiceImageTags">
    <vt:lpwstr/>
  </property>
  <property fmtid="{D5CDD505-2E9C-101B-9397-08002B2CF9AE}" pid="4" name="Order">
    <vt:r8>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